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590"/>
  </bookViews>
  <sheets>
    <sheet name="部材リスト" sheetId="1" r:id="rId1"/>
    <sheet name="カットプラン" sheetId="2" r:id="rId2"/>
  </sheets>
  <calcPr calcId="144525"/>
</workbook>
</file>

<file path=xl/sharedStrings.xml><?xml version="1.0" encoding="utf-8"?>
<sst xmlns="http://schemas.openxmlformats.org/spreadsheetml/2006/main" count="226" uniqueCount="128">
  <si>
    <t>部材ID</t>
  </si>
  <si>
    <t>寸法</t>
  </si>
  <si>
    <t>本数</t>
  </si>
  <si>
    <t>割当済本数</t>
  </si>
  <si>
    <t>残り必要本数</t>
  </si>
  <si>
    <t>北1</t>
  </si>
  <si>
    <t>北2</t>
  </si>
  <si>
    <t>北3</t>
  </si>
  <si>
    <t>北4</t>
  </si>
  <si>
    <t>北5</t>
  </si>
  <si>
    <t>北6</t>
  </si>
  <si>
    <t>北7</t>
  </si>
  <si>
    <t>北8</t>
  </si>
  <si>
    <t>北9</t>
  </si>
  <si>
    <t>北10</t>
  </si>
  <si>
    <t>北11</t>
  </si>
  <si>
    <t>北12</t>
  </si>
  <si>
    <t>西1</t>
  </si>
  <si>
    <t>西2</t>
  </si>
  <si>
    <t>西3</t>
  </si>
  <si>
    <t>西4</t>
  </si>
  <si>
    <t>西5</t>
  </si>
  <si>
    <t>西6</t>
  </si>
  <si>
    <t>西7</t>
  </si>
  <si>
    <t>西8</t>
  </si>
  <si>
    <t>西9</t>
  </si>
  <si>
    <t>西10</t>
  </si>
  <si>
    <t>西11</t>
  </si>
  <si>
    <t>西フェンス１</t>
  </si>
  <si>
    <t>西フェンス2</t>
  </si>
  <si>
    <t>西フェンス3</t>
  </si>
  <si>
    <t>西フェンス4</t>
  </si>
  <si>
    <t>西フェンス5</t>
  </si>
  <si>
    <t>南7</t>
  </si>
  <si>
    <t>南8</t>
  </si>
  <si>
    <t>南9</t>
  </si>
  <si>
    <t>南10</t>
  </si>
  <si>
    <t>南11</t>
  </si>
  <si>
    <t>南13</t>
  </si>
  <si>
    <t>南14</t>
  </si>
  <si>
    <t>南15</t>
  </si>
  <si>
    <t>南16</t>
  </si>
  <si>
    <t>南17</t>
  </si>
  <si>
    <t>南18</t>
  </si>
  <si>
    <t>南19</t>
  </si>
  <si>
    <t>東1</t>
  </si>
  <si>
    <t>東2</t>
  </si>
  <si>
    <t>東3</t>
  </si>
  <si>
    <t>東4</t>
  </si>
  <si>
    <t>東5</t>
  </si>
  <si>
    <t>東6</t>
  </si>
  <si>
    <t>東7</t>
  </si>
  <si>
    <t>東8</t>
  </si>
  <si>
    <t>東9</t>
  </si>
  <si>
    <t>東10</t>
  </si>
  <si>
    <t>東11</t>
  </si>
  <si>
    <t>東12</t>
  </si>
  <si>
    <t>東13</t>
  </si>
  <si>
    <t>内装西１</t>
  </si>
  <si>
    <t>内装西2</t>
  </si>
  <si>
    <t>内装西3</t>
  </si>
  <si>
    <t>内装西4</t>
  </si>
  <si>
    <t>内装西5</t>
  </si>
  <si>
    <t>内装西6</t>
  </si>
  <si>
    <t>内装西7</t>
  </si>
  <si>
    <t>内装西8</t>
  </si>
  <si>
    <t>内装西9</t>
  </si>
  <si>
    <t>内装西10</t>
  </si>
  <si>
    <t>内装西11</t>
  </si>
  <si>
    <t>内装西12</t>
  </si>
  <si>
    <t>内装西13</t>
  </si>
  <si>
    <t>内装西14</t>
  </si>
  <si>
    <t>内装西15</t>
  </si>
  <si>
    <t>内装西16</t>
  </si>
  <si>
    <t>内装西17</t>
  </si>
  <si>
    <t>内装東1</t>
  </si>
  <si>
    <t>内装東2</t>
  </si>
  <si>
    <t>内装東3</t>
  </si>
  <si>
    <t>内装東4</t>
  </si>
  <si>
    <t>内装東5</t>
  </si>
  <si>
    <t>内装東6</t>
  </si>
  <si>
    <t>内装東7</t>
  </si>
  <si>
    <t>内装東8</t>
  </si>
  <si>
    <t>内装東9</t>
  </si>
  <si>
    <t>内装東10</t>
  </si>
  <si>
    <t>内装東11</t>
  </si>
  <si>
    <t>内装東12</t>
  </si>
  <si>
    <t>内装東13</t>
  </si>
  <si>
    <t>内装東14</t>
  </si>
  <si>
    <t>内装東15</t>
  </si>
  <si>
    <t>内装東16</t>
  </si>
  <si>
    <t>内装東17</t>
  </si>
  <si>
    <t>内装東18</t>
  </si>
  <si>
    <t>内装東19</t>
  </si>
  <si>
    <t>内装東20</t>
  </si>
  <si>
    <t>内装東21</t>
  </si>
  <si>
    <t>内装東22</t>
  </si>
  <si>
    <t>内装東23</t>
  </si>
  <si>
    <t>内装東24</t>
  </si>
  <si>
    <t>内装東25</t>
  </si>
  <si>
    <t>内装東26</t>
  </si>
  <si>
    <t>内装東27</t>
  </si>
  <si>
    <t>内装東28</t>
  </si>
  <si>
    <t>板No</t>
  </si>
  <si>
    <t>カット1ID</t>
  </si>
  <si>
    <t>カット1長さ</t>
  </si>
  <si>
    <t>カット1本数</t>
  </si>
  <si>
    <t>カット2ID</t>
  </si>
  <si>
    <t>カット2長さ</t>
  </si>
  <si>
    <t>カット2本数</t>
  </si>
  <si>
    <t>カット3ID</t>
  </si>
  <si>
    <t>カット3長さ</t>
  </si>
  <si>
    <t>カット3本数</t>
  </si>
  <si>
    <t>カット4ID</t>
  </si>
  <si>
    <t>カット4長さ</t>
  </si>
  <si>
    <t>カット4本数</t>
  </si>
  <si>
    <t>カット5ID</t>
  </si>
  <si>
    <t>カット5長さ</t>
  </si>
  <si>
    <t>カット5本数</t>
  </si>
  <si>
    <t>カット6ID</t>
  </si>
  <si>
    <t>カット6長さ</t>
  </si>
  <si>
    <t>カット6本数</t>
  </si>
  <si>
    <t>カット7ID</t>
  </si>
  <si>
    <t>カット7長さ</t>
  </si>
  <si>
    <t>カット7本数</t>
  </si>
  <si>
    <t>使用合計長さ</t>
  </si>
  <si>
    <t>残り長さ</t>
  </si>
  <si>
    <t>コメント</t>
  </si>
</sst>
</file>

<file path=xl/styles.xml><?xml version="1.0" encoding="utf-8"?>
<styleSheet xmlns="http://schemas.openxmlformats.org/spreadsheetml/2006/main">
  <numFmts count="6">
    <numFmt numFmtId="176" formatCode="_-&quot;\&quot;* #,##0_-\ ;\-&quot;\&quot;* #,##0_-\ ;_-&quot;\&quot;* &quot;-&quot;??_-\ ;_-@_-"/>
    <numFmt numFmtId="43" formatCode="_ * #,##0.00_ ;_ * \-#,##0.00_ ;_ * &quot;-&quot;??_ ;_ @_ "/>
    <numFmt numFmtId="177" formatCode="_ * #,##0_ ;_ * \-#,##0_ ;_ * &quot;-&quot;??_ ;_ @_ "/>
    <numFmt numFmtId="178" formatCode="#,##0_ "/>
    <numFmt numFmtId="179" formatCode="_-&quot;\&quot;* #,##0.00_-\ ;\-&quot;\&quot;* #,##0.00_-\ ;_-&quot;\&quot;* &quot;-&quot;??_-\ ;_-@_-"/>
    <numFmt numFmtId="180" formatCode="0_ "/>
  </numFmts>
  <fonts count="21">
    <font>
      <sz val="11"/>
      <color theme="1"/>
      <name val="ＭＳ Ｐゴシック"/>
      <charset val="134"/>
      <scheme val="minor"/>
    </font>
    <font>
      <sz val="11"/>
      <name val="ＭＳ Ｐゴシック"/>
      <charset val="134"/>
      <scheme val="minor"/>
    </font>
    <font>
      <sz val="11"/>
      <color theme="0"/>
      <name val="ＭＳ Ｐゴシック"/>
      <charset val="0"/>
      <scheme val="minor"/>
    </font>
    <font>
      <b/>
      <sz val="15"/>
      <color theme="3"/>
      <name val="ＭＳ Ｐゴシック"/>
      <charset val="134"/>
      <scheme val="minor"/>
    </font>
    <font>
      <sz val="11"/>
      <color rgb="FF3F3F76"/>
      <name val="ＭＳ Ｐゴシック"/>
      <charset val="0"/>
      <scheme val="minor"/>
    </font>
    <font>
      <sz val="11"/>
      <color theme="1"/>
      <name val="ＭＳ Ｐゴシック"/>
      <charset val="0"/>
      <scheme val="minor"/>
    </font>
    <font>
      <b/>
      <sz val="11"/>
      <color theme="3"/>
      <name val="ＭＳ Ｐゴシック"/>
      <charset val="134"/>
      <scheme val="minor"/>
    </font>
    <font>
      <i/>
      <sz val="11"/>
      <color rgb="FF7F7F7F"/>
      <name val="ＭＳ Ｐゴシック"/>
      <charset val="0"/>
      <scheme val="minor"/>
    </font>
    <font>
      <sz val="11"/>
      <color rgb="FFFA7D00"/>
      <name val="ＭＳ Ｐゴシック"/>
      <charset val="0"/>
      <scheme val="minor"/>
    </font>
    <font>
      <u/>
      <sz val="11"/>
      <color rgb="FF800080"/>
      <name val="ＭＳ Ｐゴシック"/>
      <charset val="0"/>
      <scheme val="minor"/>
    </font>
    <font>
      <b/>
      <sz val="18"/>
      <color theme="3"/>
      <name val="ＭＳ Ｐゴシック"/>
      <charset val="134"/>
      <scheme val="minor"/>
    </font>
    <font>
      <sz val="11"/>
      <color rgb="FF006100"/>
      <name val="ＭＳ Ｐゴシック"/>
      <charset val="0"/>
      <scheme val="minor"/>
    </font>
    <font>
      <u/>
      <sz val="11"/>
      <color rgb="FF0000FF"/>
      <name val="ＭＳ Ｐゴシック"/>
      <charset val="0"/>
      <scheme val="minor"/>
    </font>
    <font>
      <b/>
      <sz val="13"/>
      <color theme="3"/>
      <name val="ＭＳ Ｐゴシック"/>
      <charset val="134"/>
      <scheme val="minor"/>
    </font>
    <font>
      <b/>
      <sz val="11"/>
      <color rgb="FF3F3F3F"/>
      <name val="ＭＳ Ｐゴシック"/>
      <charset val="0"/>
      <scheme val="minor"/>
    </font>
    <font>
      <sz val="11"/>
      <color rgb="FFFF0000"/>
      <name val="ＭＳ Ｐゴシック"/>
      <charset val="0"/>
      <scheme val="minor"/>
    </font>
    <font>
      <b/>
      <sz val="11"/>
      <color theme="1"/>
      <name val="ＭＳ Ｐゴシック"/>
      <charset val="0"/>
      <scheme val="minor"/>
    </font>
    <font>
      <sz val="11"/>
      <color rgb="FF9C6500"/>
      <name val="ＭＳ Ｐゴシック"/>
      <charset val="0"/>
      <scheme val="minor"/>
    </font>
    <font>
      <sz val="11"/>
      <color rgb="FF9C0006"/>
      <name val="ＭＳ Ｐゴシック"/>
      <charset val="0"/>
      <scheme val="minor"/>
    </font>
    <font>
      <b/>
      <sz val="11"/>
      <color rgb="FFFA7D00"/>
      <name val="ＭＳ Ｐゴシック"/>
      <charset val="0"/>
      <scheme val="minor"/>
    </font>
    <font>
      <b/>
      <sz val="11"/>
      <color rgb="FFFFFFFF"/>
      <name val="ＭＳ Ｐゴシック"/>
      <charset val="0"/>
      <scheme val="minor"/>
    </font>
  </fonts>
  <fills count="34">
    <fill>
      <patternFill patternType="none"/>
    </fill>
    <fill>
      <patternFill patternType="gray125"/>
    </fill>
    <fill>
      <patternFill patternType="solid">
        <fgColor theme="8" tint="0.8"/>
        <bgColor indexed="64"/>
      </patternFill>
    </fill>
    <fill>
      <patternFill patternType="solid">
        <fgColor theme="7"/>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A5A5A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3" fontId="0" fillId="0" borderId="0" applyFont="0" applyFill="0" applyBorder="0" applyAlignment="0" applyProtection="0">
      <alignment vertical="center"/>
    </xf>
    <xf numFmtId="0" fontId="4" fillId="5" borderId="2" applyNumberFormat="0" applyAlignment="0" applyProtection="0">
      <alignment vertical="center"/>
    </xf>
    <xf numFmtId="177"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 fillId="6" borderId="0" applyNumberFormat="0" applyBorder="0" applyAlignment="0" applyProtection="0">
      <alignment vertical="center"/>
    </xf>
    <xf numFmtId="176" fontId="0" fillId="0" borderId="0" applyFont="0" applyFill="0" applyBorder="0" applyAlignment="0" applyProtection="0">
      <alignment vertical="center"/>
    </xf>
    <xf numFmtId="0" fontId="5" fillId="9" borderId="0" applyNumberFormat="0" applyBorder="0" applyAlignment="0" applyProtection="0">
      <alignment vertical="center"/>
    </xf>
    <xf numFmtId="0" fontId="0" fillId="7" borderId="3" applyNumberFormat="0" applyFont="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 fillId="23" borderId="0" applyNumberFormat="0" applyBorder="0" applyAlignment="0" applyProtection="0">
      <alignment vertical="center"/>
    </xf>
    <xf numFmtId="0" fontId="9" fillId="0" borderId="0" applyNumberFormat="0" applyFill="0" applyBorder="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4" applyNumberFormat="0" applyFill="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 fillId="27" borderId="0" applyNumberFormat="0" applyBorder="0" applyAlignment="0" applyProtection="0">
      <alignment vertical="center"/>
    </xf>
    <xf numFmtId="0" fontId="14" fillId="19" borderId="6" applyNumberFormat="0" applyAlignment="0" applyProtection="0">
      <alignment vertical="center"/>
    </xf>
    <xf numFmtId="0" fontId="3" fillId="0" borderId="1" applyNumberFormat="0" applyFill="0" applyAlignment="0" applyProtection="0">
      <alignment vertical="center"/>
    </xf>
    <xf numFmtId="0" fontId="13" fillId="0" borderId="1" applyNumberFormat="0" applyFill="0" applyAlignment="0" applyProtection="0">
      <alignment vertical="center"/>
    </xf>
    <xf numFmtId="0" fontId="19" fillId="19" borderId="2" applyNumberFormat="0" applyAlignment="0" applyProtection="0">
      <alignment vertical="center"/>
    </xf>
    <xf numFmtId="0" fontId="6" fillId="0" borderId="5" applyNumberFormat="0" applyFill="0" applyAlignment="0" applyProtection="0">
      <alignment vertical="center"/>
    </xf>
    <xf numFmtId="0" fontId="6" fillId="0" borderId="0" applyNumberFormat="0" applyFill="0" applyBorder="0" applyAlignment="0" applyProtection="0">
      <alignment vertical="center"/>
    </xf>
    <xf numFmtId="0" fontId="2" fillId="18" borderId="0" applyNumberFormat="0" applyBorder="0" applyAlignment="0" applyProtection="0">
      <alignment vertical="center"/>
    </xf>
    <xf numFmtId="0" fontId="20" fillId="33" borderId="8" applyNumberFormat="0" applyAlignment="0" applyProtection="0">
      <alignment vertical="center"/>
    </xf>
    <xf numFmtId="0" fontId="5" fillId="13" borderId="0" applyNumberFormat="0" applyBorder="0" applyAlignment="0" applyProtection="0">
      <alignment vertical="center"/>
    </xf>
    <xf numFmtId="0" fontId="16" fillId="0" borderId="7" applyNumberFormat="0" applyFill="0" applyAlignment="0" applyProtection="0">
      <alignment vertical="center"/>
    </xf>
    <xf numFmtId="0" fontId="18" fillId="26" borderId="0" applyNumberFormat="0" applyBorder="0" applyAlignment="0" applyProtection="0">
      <alignment vertical="center"/>
    </xf>
    <xf numFmtId="0" fontId="17" fillId="25" borderId="0" applyNumberFormat="0" applyBorder="0" applyAlignment="0" applyProtection="0">
      <alignment vertical="center"/>
    </xf>
    <xf numFmtId="0" fontId="2" fillId="17" borderId="0" applyNumberFormat="0" applyBorder="0" applyAlignment="0" applyProtection="0">
      <alignment vertical="center"/>
    </xf>
    <xf numFmtId="0" fontId="5" fillId="22" borderId="0" applyNumberFormat="0" applyBorder="0" applyAlignment="0" applyProtection="0">
      <alignment vertical="center"/>
    </xf>
    <xf numFmtId="0" fontId="5" fillId="12" borderId="0" applyNumberFormat="0" applyBorder="0" applyAlignment="0" applyProtection="0">
      <alignment vertical="center"/>
    </xf>
    <xf numFmtId="0" fontId="2" fillId="16"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5" fillId="15"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5" fillId="29" borderId="0" applyNumberFormat="0" applyBorder="0" applyAlignment="0" applyProtection="0">
      <alignment vertical="center"/>
    </xf>
    <xf numFmtId="0" fontId="5" fillId="10"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5" fillId="8" borderId="0" applyNumberFormat="0" applyBorder="0" applyAlignment="0" applyProtection="0">
      <alignment vertical="center"/>
    </xf>
    <xf numFmtId="0" fontId="2" fillId="32" borderId="0" applyNumberFormat="0" applyBorder="0" applyAlignment="0" applyProtection="0">
      <alignment vertical="center"/>
    </xf>
    <xf numFmtId="0" fontId="2" fillId="31" borderId="0" applyNumberFormat="0" applyBorder="0" applyAlignment="0" applyProtection="0">
      <alignment vertical="center"/>
    </xf>
    <xf numFmtId="0" fontId="5" fillId="20" borderId="0" applyNumberFormat="0" applyBorder="0" applyAlignment="0" applyProtection="0">
      <alignment vertical="center"/>
    </xf>
    <xf numFmtId="0" fontId="2" fillId="28" borderId="0" applyNumberFormat="0" applyBorder="0" applyAlignment="0" applyProtection="0">
      <alignment vertical="center"/>
    </xf>
  </cellStyleXfs>
  <cellXfs count="24">
    <xf numFmtId="0" fontId="0" fillId="0" borderId="0" xfId="0">
      <alignment vertical="center"/>
    </xf>
    <xf numFmtId="0" fontId="1" fillId="2" borderId="0" xfId="0" applyFont="1" applyFill="1">
      <alignment vertical="center"/>
    </xf>
    <xf numFmtId="0" fontId="0" fillId="2" borderId="0" xfId="0" applyFill="1">
      <alignment vertical="center"/>
    </xf>
    <xf numFmtId="0" fontId="0" fillId="0" borderId="0" xfId="0" applyNumberFormat="1">
      <alignment vertical="center"/>
    </xf>
    <xf numFmtId="180" fontId="0" fillId="0" borderId="0" xfId="0" applyNumberFormat="1">
      <alignment vertical="center"/>
    </xf>
    <xf numFmtId="49" fontId="1" fillId="2" borderId="0" xfId="0" applyNumberFormat="1" applyFont="1" applyFill="1">
      <alignment vertical="center"/>
    </xf>
    <xf numFmtId="0" fontId="1" fillId="2" borderId="0" xfId="0" applyNumberFormat="1" applyFont="1" applyFill="1" applyAlignment="1">
      <alignment vertical="center" wrapText="1"/>
    </xf>
    <xf numFmtId="49" fontId="0" fillId="0" borderId="0" xfId="0" applyNumberFormat="1">
      <alignment vertical="center"/>
    </xf>
    <xf numFmtId="0" fontId="0" fillId="0" borderId="0" xfId="0" applyNumberFormat="1" applyAlignment="1">
      <alignment vertical="center" wrapText="1"/>
    </xf>
    <xf numFmtId="49" fontId="0" fillId="2" borderId="0" xfId="0" applyNumberFormat="1" applyFill="1">
      <alignment vertical="center"/>
    </xf>
    <xf numFmtId="0" fontId="0" fillId="2" borderId="0" xfId="0" applyNumberFormat="1" applyFill="1" applyAlignment="1">
      <alignment vertical="center" wrapText="1"/>
    </xf>
    <xf numFmtId="49" fontId="0" fillId="0" borderId="0" xfId="0" applyNumberFormat="1" applyFill="1">
      <alignment vertical="center"/>
    </xf>
    <xf numFmtId="0" fontId="0" fillId="0" borderId="0" xfId="0" applyNumberFormat="1" applyFill="1" applyAlignment="1">
      <alignment vertical="center" wrapText="1"/>
    </xf>
    <xf numFmtId="0" fontId="0" fillId="2" borderId="0" xfId="0" applyNumberFormat="1" applyFill="1">
      <alignment vertical="center"/>
    </xf>
    <xf numFmtId="0" fontId="0" fillId="2" borderId="0" xfId="0" applyFill="1" applyAlignment="1">
      <alignment vertical="center" wrapText="1"/>
    </xf>
    <xf numFmtId="0" fontId="0" fillId="0" borderId="0" xfId="0" applyAlignment="1">
      <alignment vertical="center" wrapText="1"/>
    </xf>
    <xf numFmtId="180" fontId="1" fillId="2" borderId="0" xfId="0" applyNumberFormat="1" applyFont="1" applyFill="1" applyAlignment="1">
      <alignment vertical="center" wrapText="1"/>
    </xf>
    <xf numFmtId="180" fontId="0" fillId="0" borderId="0" xfId="0" applyNumberFormat="1" applyAlignment="1">
      <alignment vertical="center" wrapText="1"/>
    </xf>
    <xf numFmtId="180" fontId="0" fillId="2" borderId="0" xfId="0" applyNumberFormat="1" applyFill="1" applyAlignment="1">
      <alignment vertical="center" wrapText="1"/>
    </xf>
    <xf numFmtId="180" fontId="0" fillId="2" borderId="0" xfId="0" applyNumberFormat="1" applyFill="1">
      <alignment vertical="center"/>
    </xf>
    <xf numFmtId="0" fontId="1" fillId="2" borderId="0" xfId="0" applyFont="1" applyFill="1" applyAlignment="1">
      <alignment vertical="center" wrapText="1"/>
    </xf>
    <xf numFmtId="178" fontId="0" fillId="0" borderId="0" xfId="0" applyNumberFormat="1">
      <alignment vertical="center"/>
    </xf>
    <xf numFmtId="178" fontId="0" fillId="2" borderId="0" xfId="0" applyNumberFormat="1" applyFill="1">
      <alignment vertical="center"/>
    </xf>
    <xf numFmtId="178" fontId="0" fillId="0" borderId="0" xfId="0" applyNumberFormat="1" applyFill="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9"/>
  <sheetViews>
    <sheetView tabSelected="1" topLeftCell="A82" workbookViewId="0">
      <selection activeCell="A98" sqref="$A98:$XFD98"/>
    </sheetView>
  </sheetViews>
  <sheetFormatPr defaultColWidth="8.72727272727273" defaultRowHeight="13" outlineLevelCol="4"/>
  <cols>
    <col min="1" max="1" width="12.5454545454545" style="7" customWidth="1"/>
    <col min="2" max="2" width="8.72727272727273" style="21"/>
    <col min="4" max="4" width="10.6363636363636" customWidth="1"/>
    <col min="5" max="5" width="13.1818181818182" customWidth="1"/>
  </cols>
  <sheetData>
    <row r="1" spans="1:5">
      <c r="A1" s="7" t="s">
        <v>0</v>
      </c>
      <c r="B1" s="21" t="s">
        <v>1</v>
      </c>
      <c r="C1" t="s">
        <v>2</v>
      </c>
      <c r="D1" t="s">
        <v>3</v>
      </c>
      <c r="E1" t="s">
        <v>4</v>
      </c>
    </row>
    <row r="2" s="2" customFormat="1" spans="1:5">
      <c r="A2" s="9" t="s">
        <v>5</v>
      </c>
      <c r="B2" s="22">
        <v>120</v>
      </c>
      <c r="C2" s="2">
        <v>1</v>
      </c>
      <c r="D2" s="14">
        <f>SUMIF(カットプラン!B:B,A2,カットプラン!D:D)+SUMIF(カットプラン!E:E,A2,カットプラン!G:G)+SUMIF(カットプラン!H:H,A2,カットプラン!J:J)+SUMIF(カットプラン!K:K,A2,カットプラン!M:M)+SUMIF(カットプラン!N:N,A2,カットプラン!P:P)+SUMIF(カットプラン!Q:Q,A2,カットプラン!S:S)+SUMIF(カットプラン!T:T,A2,カットプラン!V:V)</f>
        <v>1</v>
      </c>
      <c r="E2" s="14">
        <f>IF(C2="",,C2-D2)</f>
        <v>0</v>
      </c>
    </row>
    <row r="3" spans="1:5">
      <c r="A3" s="7" t="s">
        <v>6</v>
      </c>
      <c r="B3" s="21">
        <v>120</v>
      </c>
      <c r="C3">
        <v>1</v>
      </c>
      <c r="D3" s="15">
        <f>SUMIF(カットプラン!B:B,A3,カットプラン!D:D)+SUMIF(カットプラン!E:E,A3,カットプラン!G:G)+SUMIF(カットプラン!H:H,A3,カットプラン!J:J)+SUMIF(カットプラン!K:K,A3,カットプラン!M:M)+SUMIF(カットプラン!N:N,A3,カットプラン!P:P)+SUMIF(カットプラン!Q:Q,A3,カットプラン!S:S)+SUMIF(カットプラン!T:T,A3,カットプラン!V:V)</f>
        <v>1</v>
      </c>
      <c r="E3" s="15">
        <f t="shared" ref="E3:E34" si="0">IF(C3="",,C3-D3)</f>
        <v>0</v>
      </c>
    </row>
    <row r="4" s="2" customFormat="1" spans="1:5">
      <c r="A4" s="9" t="s">
        <v>7</v>
      </c>
      <c r="B4" s="22">
        <v>120</v>
      </c>
      <c r="C4" s="2">
        <v>1</v>
      </c>
      <c r="D4" s="14">
        <f>SUMIF(カットプラン!B:B,A4,カットプラン!D:D)+SUMIF(カットプラン!E:E,A4,カットプラン!G:G)+SUMIF(カットプラン!H:H,A4,カットプラン!J:J)+SUMIF(カットプラン!K:K,A4,カットプラン!M:M)+SUMIF(カットプラン!N:N,A4,カットプラン!P:P)+SUMIF(カットプラン!Q:Q,A4,カットプラン!S:S)+SUMIF(カットプラン!T:T,A4,カットプラン!V:V)</f>
        <v>1</v>
      </c>
      <c r="E4" s="14">
        <f t="shared" si="0"/>
        <v>0</v>
      </c>
    </row>
    <row r="5" spans="1:5">
      <c r="A5" s="7" t="s">
        <v>8</v>
      </c>
      <c r="B5" s="21">
        <v>120</v>
      </c>
      <c r="C5">
        <v>1</v>
      </c>
      <c r="D5" s="15">
        <f>SUMIF(カットプラン!B:B,A5,カットプラン!D:D)+SUMIF(カットプラン!E:E,A5,カットプラン!G:G)+SUMIF(カットプラン!H:H,A5,カットプラン!J:J)+SUMIF(カットプラン!K:K,A5,カットプラン!M:M)+SUMIF(カットプラン!N:N,A5,カットプラン!P:P)+SUMIF(カットプラン!Q:Q,A5,カットプラン!S:S)+SUMIF(カットプラン!T:T,A5,カットプラン!V:V)</f>
        <v>1</v>
      </c>
      <c r="E5" s="15">
        <f t="shared" si="0"/>
        <v>0</v>
      </c>
    </row>
    <row r="6" s="2" customFormat="1" spans="1:5">
      <c r="A6" s="9" t="s">
        <v>9</v>
      </c>
      <c r="B6" s="22">
        <v>1090</v>
      </c>
      <c r="C6" s="2">
        <v>1</v>
      </c>
      <c r="D6" s="14">
        <f>SUMIF(カットプラン!B:B,A6,カットプラン!D:D)+SUMIF(カットプラン!E:E,A6,カットプラン!G:G)+SUMIF(カットプラン!H:H,A6,カットプラン!J:J)+SUMIF(カットプラン!K:K,A6,カットプラン!M:M)+SUMIF(カットプラン!N:N,A6,カットプラン!P:P)+SUMIF(カットプラン!Q:Q,A6,カットプラン!S:S)+SUMIF(カットプラン!T:T,A6,カットプラン!V:V)</f>
        <v>1</v>
      </c>
      <c r="E6" s="14">
        <f t="shared" si="0"/>
        <v>0</v>
      </c>
    </row>
    <row r="7" spans="1:5">
      <c r="A7" s="7" t="s">
        <v>10</v>
      </c>
      <c r="B7" s="21">
        <v>1090</v>
      </c>
      <c r="C7">
        <v>1</v>
      </c>
      <c r="D7" s="15">
        <f>SUMIF(カットプラン!B:B,A7,カットプラン!D:D)+SUMIF(カットプラン!E:E,A7,カットプラン!G:G)+SUMIF(カットプラン!H:H,A7,カットプラン!J:J)+SUMIF(カットプラン!K:K,A7,カットプラン!M:M)+SUMIF(カットプラン!N:N,A7,カットプラン!P:P)+SUMIF(カットプラン!Q:Q,A7,カットプラン!S:S)+SUMIF(カットプラン!T:T,A7,カットプラン!V:V)</f>
        <v>1</v>
      </c>
      <c r="E7" s="15">
        <f t="shared" si="0"/>
        <v>0</v>
      </c>
    </row>
    <row r="8" s="2" customFormat="1" spans="1:5">
      <c r="A8" s="9" t="s">
        <v>11</v>
      </c>
      <c r="B8" s="22">
        <v>1090</v>
      </c>
      <c r="C8" s="2">
        <v>1</v>
      </c>
      <c r="D8" s="14">
        <f>SUMIF(カットプラン!B:B,A8,カットプラン!D:D)+SUMIF(カットプラン!E:E,A8,カットプラン!G:G)+SUMIF(カットプラン!H:H,A8,カットプラン!J:J)+SUMIF(カットプラン!K:K,A8,カットプラン!M:M)+SUMIF(カットプラン!N:N,A8,カットプラン!P:P)+SUMIF(カットプラン!Q:Q,A8,カットプラン!S:S)+SUMIF(カットプラン!T:T,A8,カットプラン!V:V)</f>
        <v>1</v>
      </c>
      <c r="E8" s="14">
        <f t="shared" si="0"/>
        <v>0</v>
      </c>
    </row>
    <row r="9" spans="1:5">
      <c r="A9" s="7" t="s">
        <v>12</v>
      </c>
      <c r="B9" s="21">
        <v>1090</v>
      </c>
      <c r="C9">
        <v>1</v>
      </c>
      <c r="D9" s="15">
        <f>SUMIF(カットプラン!B:B,A9,カットプラン!D:D)+SUMIF(カットプラン!E:E,A9,カットプラン!G:G)+SUMIF(カットプラン!H:H,A9,カットプラン!J:J)+SUMIF(カットプラン!K:K,A9,カットプラン!M:M)+SUMIF(カットプラン!N:N,A9,カットプラン!P:P)+SUMIF(カットプラン!Q:Q,A9,カットプラン!S:S)+SUMIF(カットプラン!T:T,A9,カットプラン!V:V)</f>
        <v>1</v>
      </c>
      <c r="E9" s="15">
        <f t="shared" si="0"/>
        <v>0</v>
      </c>
    </row>
    <row r="10" s="2" customFormat="1" spans="1:5">
      <c r="A10" s="9" t="s">
        <v>13</v>
      </c>
      <c r="B10" s="22">
        <v>1150</v>
      </c>
      <c r="C10" s="2">
        <v>1</v>
      </c>
      <c r="D10" s="14">
        <f>SUMIF(カットプラン!B:B,A10,カットプラン!D:D)+SUMIF(カットプラン!E:E,A10,カットプラン!G:G)+SUMIF(カットプラン!H:H,A10,カットプラン!J:J)+SUMIF(カットプラン!K:K,A10,カットプラン!M:M)+SUMIF(カットプラン!N:N,A10,カットプラン!P:P)+SUMIF(カットプラン!Q:Q,A10,カットプラン!S:S)+SUMIF(カットプラン!T:T,A10,カットプラン!V:V)</f>
        <v>1</v>
      </c>
      <c r="E10" s="14">
        <f t="shared" si="0"/>
        <v>0</v>
      </c>
    </row>
    <row r="11" spans="1:5">
      <c r="A11" s="7" t="s">
        <v>14</v>
      </c>
      <c r="B11" s="23">
        <v>1150</v>
      </c>
      <c r="C11">
        <v>1</v>
      </c>
      <c r="D11" s="15">
        <f>SUMIF(カットプラン!B:B,A11,カットプラン!D:D)+SUMIF(カットプラン!E:E,A11,カットプラン!G:G)+SUMIF(カットプラン!H:H,A11,カットプラン!J:J)+SUMIF(カットプラン!K:K,A11,カットプラン!M:M)+SUMIF(カットプラン!N:N,A11,カットプラン!P:P)+SUMIF(カットプラン!Q:Q,A11,カットプラン!S:S)+SUMIF(カットプラン!T:T,A11,カットプラン!V:V)</f>
        <v>1</v>
      </c>
      <c r="E11" s="15">
        <f t="shared" si="0"/>
        <v>0</v>
      </c>
    </row>
    <row r="12" s="2" customFormat="1" spans="1:5">
      <c r="A12" s="9" t="s">
        <v>15</v>
      </c>
      <c r="B12" s="22">
        <v>1000</v>
      </c>
      <c r="C12" s="2">
        <v>1</v>
      </c>
      <c r="D12" s="14">
        <f>SUMIF(カットプラン!B:B,A12,カットプラン!D:D)+SUMIF(カットプラン!E:E,A12,カットプラン!G:G)+SUMIF(カットプラン!H:H,A12,カットプラン!J:J)+SUMIF(カットプラン!K:K,A12,カットプラン!M:M)+SUMIF(カットプラン!N:N,A12,カットプラン!P:P)+SUMIF(カットプラン!Q:Q,A12,カットプラン!S:S)+SUMIF(カットプラン!T:T,A12,カットプラン!V:V)</f>
        <v>1</v>
      </c>
      <c r="E12" s="14">
        <f t="shared" si="0"/>
        <v>0</v>
      </c>
    </row>
    <row r="13" spans="1:5">
      <c r="A13" s="7" t="s">
        <v>16</v>
      </c>
      <c r="B13" s="23">
        <v>2000</v>
      </c>
      <c r="C13">
        <v>1</v>
      </c>
      <c r="D13" s="15">
        <f>SUMIF(カットプラン!B:B,A13,カットプラン!D:D)+SUMIF(カットプラン!E:E,A13,カットプラン!G:G)+SUMIF(カットプラン!H:H,A13,カットプラン!J:J)+SUMIF(カットプラン!K:K,A13,カットプラン!M:M)+SUMIF(カットプラン!N:N,A13,カットプラン!P:P)+SUMIF(カットプラン!Q:Q,A13,カットプラン!S:S)+SUMIF(カットプラン!T:T,A13,カットプラン!V:V)</f>
        <v>1</v>
      </c>
      <c r="E13" s="15">
        <f t="shared" si="0"/>
        <v>0</v>
      </c>
    </row>
    <row r="14" s="2" customFormat="1" spans="1:5">
      <c r="A14" s="9" t="s">
        <v>17</v>
      </c>
      <c r="B14" s="22">
        <v>110</v>
      </c>
      <c r="C14" s="2">
        <v>1</v>
      </c>
      <c r="D14" s="14">
        <f>SUMIF(カットプラン!B:B,A14,カットプラン!D:D)+SUMIF(カットプラン!E:E,A14,カットプラン!G:G)+SUMIF(カットプラン!H:H,A14,カットプラン!J:J)+SUMIF(カットプラン!K:K,A14,カットプラン!M:M)+SUMIF(カットプラン!N:N,A14,カットプラン!P:P)+SUMIF(カットプラン!Q:Q,A14,カットプラン!S:S)+SUMIF(カットプラン!T:T,A14,カットプラン!V:V)</f>
        <v>1</v>
      </c>
      <c r="E14" s="14">
        <f t="shared" si="0"/>
        <v>0</v>
      </c>
    </row>
    <row r="15" spans="1:5">
      <c r="A15" s="7" t="s">
        <v>18</v>
      </c>
      <c r="B15" s="21">
        <v>110</v>
      </c>
      <c r="C15">
        <v>1</v>
      </c>
      <c r="D15" s="15">
        <f>SUMIF(カットプラン!B:B,A15,カットプラン!D:D)+SUMIF(カットプラン!E:E,A15,カットプラン!G:G)+SUMIF(カットプラン!H:H,A15,カットプラン!J:J)+SUMIF(カットプラン!K:K,A15,カットプラン!M:M)+SUMIF(カットプラン!N:N,A15,カットプラン!P:P)+SUMIF(カットプラン!Q:Q,A15,カットプラン!S:S)+SUMIF(カットプラン!T:T,A15,カットプラン!V:V)</f>
        <v>1</v>
      </c>
      <c r="E15" s="15">
        <f t="shared" si="0"/>
        <v>0</v>
      </c>
    </row>
    <row r="16" s="2" customFormat="1" spans="1:5">
      <c r="A16" s="9" t="s">
        <v>19</v>
      </c>
      <c r="B16" s="22">
        <v>110</v>
      </c>
      <c r="C16" s="2">
        <v>1</v>
      </c>
      <c r="D16" s="14">
        <f>SUMIF(カットプラン!B:B,A16,カットプラン!D:D)+SUMIF(カットプラン!E:E,A16,カットプラン!G:G)+SUMIF(カットプラン!H:H,A16,カットプラン!J:J)+SUMIF(カットプラン!K:K,A16,カットプラン!M:M)+SUMIF(カットプラン!N:N,A16,カットプラン!P:P)+SUMIF(カットプラン!Q:Q,A16,カットプラン!S:S)+SUMIF(カットプラン!T:T,A16,カットプラン!V:V)</f>
        <v>1</v>
      </c>
      <c r="E16" s="14">
        <f t="shared" si="0"/>
        <v>0</v>
      </c>
    </row>
    <row r="17" spans="1:5">
      <c r="A17" s="7" t="s">
        <v>20</v>
      </c>
      <c r="B17" s="21">
        <v>110</v>
      </c>
      <c r="C17">
        <v>1</v>
      </c>
      <c r="D17" s="15">
        <f>SUMIF(カットプラン!B:B,A17,カットプラン!D:D)+SUMIF(カットプラン!E:E,A17,カットプラン!G:G)+SUMIF(カットプラン!H:H,A17,カットプラン!J:J)+SUMIF(カットプラン!K:K,A17,カットプラン!M:M)+SUMIF(カットプラン!N:N,A17,カットプラン!P:P)+SUMIF(カットプラン!Q:Q,A17,カットプラン!S:S)+SUMIF(カットプラン!T:T,A17,カットプラン!V:V)</f>
        <v>1</v>
      </c>
      <c r="E17" s="15">
        <f t="shared" si="0"/>
        <v>0</v>
      </c>
    </row>
    <row r="18" s="2" customFormat="1" spans="1:5">
      <c r="A18" s="9" t="s">
        <v>21</v>
      </c>
      <c r="B18" s="22">
        <v>110</v>
      </c>
      <c r="C18" s="2">
        <v>1</v>
      </c>
      <c r="D18" s="14">
        <f>SUMIF(カットプラン!B:B,A18,カットプラン!D:D)+SUMIF(カットプラン!E:E,A18,カットプラン!G:G)+SUMIF(カットプラン!H:H,A18,カットプラン!J:J)+SUMIF(カットプラン!K:K,A18,カットプラン!M:M)+SUMIF(カットプラン!N:N,A18,カットプラン!P:P)+SUMIF(カットプラン!Q:Q,A18,カットプラン!S:S)+SUMIF(カットプラン!T:T,A18,カットプラン!V:V)</f>
        <v>1</v>
      </c>
      <c r="E18" s="14">
        <f t="shared" si="0"/>
        <v>0</v>
      </c>
    </row>
    <row r="19" spans="1:5">
      <c r="A19" s="7" t="s">
        <v>22</v>
      </c>
      <c r="B19" s="21">
        <v>2267</v>
      </c>
      <c r="C19">
        <v>1</v>
      </c>
      <c r="D19" s="15">
        <f>SUMIF(カットプラン!B:B,A19,カットプラン!D:D)+SUMIF(カットプラン!E:E,A19,カットプラン!G:G)+SUMIF(カットプラン!H:H,A19,カットプラン!J:J)+SUMIF(カットプラン!K:K,A19,カットプラン!M:M)+SUMIF(カットプラン!N:N,A19,カットプラン!P:P)+SUMIF(カットプラン!Q:Q,A19,カットプラン!S:S)+SUMIF(カットプラン!T:T,A19,カットプラン!V:V)</f>
        <v>1</v>
      </c>
      <c r="E19" s="15">
        <f t="shared" si="0"/>
        <v>0</v>
      </c>
    </row>
    <row r="20" s="2" customFormat="1" spans="1:5">
      <c r="A20" s="9" t="s">
        <v>23</v>
      </c>
      <c r="B20" s="22">
        <v>2267</v>
      </c>
      <c r="C20" s="2">
        <v>1</v>
      </c>
      <c r="D20" s="14">
        <f>SUMIF(カットプラン!B:B,A20,カットプラン!D:D)+SUMIF(カットプラン!E:E,A20,カットプラン!G:G)+SUMIF(カットプラン!H:H,A20,カットプラン!J:J)+SUMIF(カットプラン!K:K,A20,カットプラン!M:M)+SUMIF(カットプラン!N:N,A20,カットプラン!P:P)+SUMIF(カットプラン!Q:Q,A20,カットプラン!S:S)+SUMIF(カットプラン!T:T,A20,カットプラン!V:V)</f>
        <v>1</v>
      </c>
      <c r="E20" s="14">
        <f t="shared" si="0"/>
        <v>0</v>
      </c>
    </row>
    <row r="21" spans="1:5">
      <c r="A21" s="7" t="s">
        <v>24</v>
      </c>
      <c r="B21" s="21">
        <v>2267</v>
      </c>
      <c r="C21">
        <v>1</v>
      </c>
      <c r="D21" s="15">
        <f>SUMIF(カットプラン!B:B,A21,カットプラン!D:D)+SUMIF(カットプラン!E:E,A21,カットプラン!G:G)+SUMIF(カットプラン!H:H,A21,カットプラン!J:J)+SUMIF(カットプラン!K:K,A21,カットプラン!M:M)+SUMIF(カットプラン!N:N,A21,カットプラン!P:P)+SUMIF(カットプラン!Q:Q,A21,カットプラン!S:S)+SUMIF(カットプラン!T:T,A21,カットプラン!V:V)</f>
        <v>1</v>
      </c>
      <c r="E21" s="15">
        <f t="shared" si="0"/>
        <v>0</v>
      </c>
    </row>
    <row r="22" s="2" customFormat="1" spans="1:5">
      <c r="A22" s="9" t="s">
        <v>25</v>
      </c>
      <c r="B22" s="22">
        <v>2267</v>
      </c>
      <c r="C22" s="2">
        <v>1</v>
      </c>
      <c r="D22" s="14">
        <f>SUMIF(カットプラン!B:B,A22,カットプラン!D:D)+SUMIF(カットプラン!E:E,A22,カットプラン!G:G)+SUMIF(カットプラン!H:H,A22,カットプラン!J:J)+SUMIF(カットプラン!K:K,A22,カットプラン!M:M)+SUMIF(カットプラン!N:N,A22,カットプラン!P:P)+SUMIF(カットプラン!Q:Q,A22,カットプラン!S:S)+SUMIF(カットプラン!T:T,A22,カットプラン!V:V)</f>
        <v>1</v>
      </c>
      <c r="E22" s="14">
        <f t="shared" si="0"/>
        <v>0</v>
      </c>
    </row>
    <row r="23" spans="1:5">
      <c r="A23" s="7" t="s">
        <v>26</v>
      </c>
      <c r="B23" s="21">
        <v>2267</v>
      </c>
      <c r="C23">
        <v>1</v>
      </c>
      <c r="D23" s="15">
        <f>SUMIF(カットプラン!B:B,A23,カットプラン!D:D)+SUMIF(カットプラン!E:E,A23,カットプラン!G:G)+SUMIF(カットプラン!H:H,A23,カットプラン!J:J)+SUMIF(カットプラン!K:K,A23,カットプラン!M:M)+SUMIF(カットプラン!N:N,A23,カットプラン!P:P)+SUMIF(カットプラン!Q:Q,A23,カットプラン!S:S)+SUMIF(カットプラン!T:T,A23,カットプラン!V:V)</f>
        <v>1</v>
      </c>
      <c r="E23" s="15">
        <f t="shared" si="0"/>
        <v>0</v>
      </c>
    </row>
    <row r="24" s="2" customFormat="1" spans="1:5">
      <c r="A24" s="9" t="s">
        <v>27</v>
      </c>
      <c r="B24" s="22">
        <v>1063</v>
      </c>
      <c r="C24" s="2">
        <v>1</v>
      </c>
      <c r="D24" s="14">
        <f>SUMIF(カットプラン!B:B,A24,カットプラン!D:D)+SUMIF(カットプラン!E:E,A24,カットプラン!G:G)+SUMIF(カットプラン!H:H,A24,カットプラン!J:J)+SUMIF(カットプラン!K:K,A24,カットプラン!M:M)+SUMIF(カットプラン!N:N,A24,カットプラン!P:P)+SUMIF(カットプラン!Q:Q,A24,カットプラン!S:S)+SUMIF(カットプラン!T:T,A24,カットプラン!V:V)</f>
        <v>1</v>
      </c>
      <c r="E24" s="14">
        <f t="shared" si="0"/>
        <v>0</v>
      </c>
    </row>
    <row r="25" spans="1:5">
      <c r="A25" s="7" t="s">
        <v>28</v>
      </c>
      <c r="B25" s="21">
        <v>1290</v>
      </c>
      <c r="C25">
        <v>1</v>
      </c>
      <c r="D25" s="15">
        <f>SUMIF(カットプラン!B:B,A25,カットプラン!D:D)+SUMIF(カットプラン!E:E,A25,カットプラン!G:G)+SUMIF(カットプラン!H:H,A25,カットプラン!J:J)+SUMIF(カットプラン!K:K,A25,カットプラン!M:M)+SUMIF(カットプラン!N:N,A25,カットプラン!P:P)+SUMIF(カットプラン!Q:Q,A25,カットプラン!S:S)+SUMIF(カットプラン!T:T,A25,カットプラン!V:V)</f>
        <v>1</v>
      </c>
      <c r="E25" s="15">
        <f t="shared" si="0"/>
        <v>0</v>
      </c>
    </row>
    <row r="26" s="2" customFormat="1" spans="1:5">
      <c r="A26" s="9" t="s">
        <v>29</v>
      </c>
      <c r="B26" s="22">
        <v>1290</v>
      </c>
      <c r="C26" s="2">
        <v>1</v>
      </c>
      <c r="D26" s="14">
        <f>SUMIF(カットプラン!B:B,A26,カットプラン!D:D)+SUMIF(カットプラン!E:E,A26,カットプラン!G:G)+SUMIF(カットプラン!H:H,A26,カットプラン!J:J)+SUMIF(カットプラン!K:K,A26,カットプラン!M:M)+SUMIF(カットプラン!N:N,A26,カットプラン!P:P)+SUMIF(カットプラン!Q:Q,A26,カットプラン!S:S)+SUMIF(カットプラン!T:T,A26,カットプラン!V:V)</f>
        <v>1</v>
      </c>
      <c r="E26" s="14">
        <f t="shared" si="0"/>
        <v>0</v>
      </c>
    </row>
    <row r="27" spans="1:5">
      <c r="A27" s="7" t="s">
        <v>30</v>
      </c>
      <c r="B27" s="21">
        <v>1290</v>
      </c>
      <c r="C27">
        <v>1</v>
      </c>
      <c r="D27" s="15">
        <f>SUMIF(カットプラン!B:B,A27,カットプラン!D:D)+SUMIF(カットプラン!E:E,A27,カットプラン!G:G)+SUMIF(カットプラン!H:H,A27,カットプラン!J:J)+SUMIF(カットプラン!K:K,A27,カットプラン!M:M)+SUMIF(カットプラン!N:N,A27,カットプラン!P:P)+SUMIF(カットプラン!Q:Q,A27,カットプラン!S:S)+SUMIF(カットプラン!T:T,A27,カットプラン!V:V)</f>
        <v>1</v>
      </c>
      <c r="E27" s="15">
        <f t="shared" si="0"/>
        <v>0</v>
      </c>
    </row>
    <row r="28" s="2" customFormat="1" spans="1:5">
      <c r="A28" s="9" t="s">
        <v>31</v>
      </c>
      <c r="B28" s="22">
        <v>1290</v>
      </c>
      <c r="C28" s="2">
        <v>1</v>
      </c>
      <c r="D28" s="14">
        <f>SUMIF(カットプラン!B:B,A28,カットプラン!D:D)+SUMIF(カットプラン!E:E,A28,カットプラン!G:G)+SUMIF(カットプラン!H:H,A28,カットプラン!J:J)+SUMIF(カットプラン!K:K,A28,カットプラン!M:M)+SUMIF(カットプラン!N:N,A28,カットプラン!P:P)+SUMIF(カットプラン!Q:Q,A28,カットプラン!S:S)+SUMIF(カットプラン!T:T,A28,カットプラン!V:V)</f>
        <v>1</v>
      </c>
      <c r="E28" s="14">
        <f t="shared" si="0"/>
        <v>0</v>
      </c>
    </row>
    <row r="29" spans="1:5">
      <c r="A29" s="7" t="s">
        <v>32</v>
      </c>
      <c r="B29" s="21">
        <v>1290</v>
      </c>
      <c r="C29">
        <v>1</v>
      </c>
      <c r="D29" s="15">
        <f>SUMIF(カットプラン!B:B,A29,カットプラン!D:D)+SUMIF(カットプラン!E:E,A29,カットプラン!G:G)+SUMIF(カットプラン!H:H,A29,カットプラン!J:J)+SUMIF(カットプラン!K:K,A29,カットプラン!M:M)+SUMIF(カットプラン!N:N,A29,カットプラン!P:P)+SUMIF(カットプラン!Q:Q,A29,カットプラン!S:S)+SUMIF(カットプラン!T:T,A29,カットプラン!V:V)</f>
        <v>1</v>
      </c>
      <c r="E29" s="15">
        <f t="shared" si="0"/>
        <v>0</v>
      </c>
    </row>
    <row r="30" s="2" customFormat="1" spans="1:5">
      <c r="A30" s="9" t="s">
        <v>33</v>
      </c>
      <c r="B30" s="22">
        <v>153</v>
      </c>
      <c r="C30" s="2">
        <v>1</v>
      </c>
      <c r="D30" s="14">
        <f>SUMIF(カットプラン!B:B,A30,カットプラン!D:D)+SUMIF(カットプラン!E:E,A30,カットプラン!G:G)+SUMIF(カットプラン!H:H,A30,カットプラン!J:J)+SUMIF(カットプラン!K:K,A30,カットプラン!M:M)+SUMIF(カットプラン!N:N,A30,カットプラン!P:P)+SUMIF(カットプラン!Q:Q,A30,カットプラン!S:S)+SUMIF(カットプラン!T:T,A30,カットプラン!V:V)</f>
        <v>1</v>
      </c>
      <c r="E30" s="14">
        <f t="shared" si="0"/>
        <v>0</v>
      </c>
    </row>
    <row r="31" spans="1:5">
      <c r="A31" s="7" t="s">
        <v>34</v>
      </c>
      <c r="B31" s="21">
        <v>153</v>
      </c>
      <c r="C31">
        <v>1</v>
      </c>
      <c r="D31" s="15">
        <f>SUMIF(カットプラン!B:B,A31,カットプラン!D:D)+SUMIF(カットプラン!E:E,A31,カットプラン!G:G)+SUMIF(カットプラン!H:H,A31,カットプラン!J:J)+SUMIF(カットプラン!K:K,A31,カットプラン!M:M)+SUMIF(カットプラン!N:N,A31,カットプラン!P:P)+SUMIF(カットプラン!Q:Q,A31,カットプラン!S:S)+SUMIF(カットプラン!T:T,A31,カットプラン!V:V)</f>
        <v>1</v>
      </c>
      <c r="E31" s="15">
        <f t="shared" si="0"/>
        <v>0</v>
      </c>
    </row>
    <row r="32" s="2" customFormat="1" spans="1:5">
      <c r="A32" s="9" t="s">
        <v>35</v>
      </c>
      <c r="B32" s="22">
        <v>153</v>
      </c>
      <c r="C32" s="2">
        <v>1</v>
      </c>
      <c r="D32" s="14">
        <f>SUMIF(カットプラン!B:B,A32,カットプラン!D:D)+SUMIF(カットプラン!E:E,A32,カットプラン!G:G)+SUMIF(カットプラン!H:H,A32,カットプラン!J:J)+SUMIF(カットプラン!K:K,A32,カットプラン!M:M)+SUMIF(カットプラン!N:N,A32,カットプラン!P:P)+SUMIF(カットプラン!Q:Q,A32,カットプラン!S:S)+SUMIF(カットプラン!T:T,A32,カットプラン!V:V)</f>
        <v>1</v>
      </c>
      <c r="E32" s="14">
        <f t="shared" si="0"/>
        <v>0</v>
      </c>
    </row>
    <row r="33" spans="1:5">
      <c r="A33" s="7" t="s">
        <v>36</v>
      </c>
      <c r="B33" s="21">
        <v>153</v>
      </c>
      <c r="C33">
        <v>1</v>
      </c>
      <c r="D33" s="15">
        <f>SUMIF(カットプラン!B:B,A33,カットプラン!D:D)+SUMIF(カットプラン!E:E,A33,カットプラン!G:G)+SUMIF(カットプラン!H:H,A33,カットプラン!J:J)+SUMIF(カットプラン!K:K,A33,カットプラン!M:M)+SUMIF(カットプラン!N:N,A33,カットプラン!P:P)+SUMIF(カットプラン!Q:Q,A33,カットプラン!S:S)+SUMIF(カットプラン!T:T,A33,カットプラン!V:V)</f>
        <v>1</v>
      </c>
      <c r="E33" s="15">
        <f t="shared" si="0"/>
        <v>0</v>
      </c>
    </row>
    <row r="34" s="2" customFormat="1" spans="1:5">
      <c r="A34" s="9" t="s">
        <v>37</v>
      </c>
      <c r="B34" s="22">
        <v>153</v>
      </c>
      <c r="C34" s="2">
        <v>1</v>
      </c>
      <c r="D34" s="14">
        <f>SUMIF(カットプラン!B:B,A34,カットプラン!D:D)+SUMIF(カットプラン!E:E,A34,カットプラン!G:G)+SUMIF(カットプラン!H:H,A34,カットプラン!J:J)+SUMIF(カットプラン!K:K,A34,カットプラン!M:M)+SUMIF(カットプラン!N:N,A34,カットプラン!P:P)+SUMIF(カットプラン!Q:Q,A34,カットプラン!S:S)+SUMIF(カットプラン!T:T,A34,カットプラン!V:V)</f>
        <v>1</v>
      </c>
      <c r="E34" s="14">
        <f t="shared" si="0"/>
        <v>0</v>
      </c>
    </row>
    <row r="35" spans="1:5">
      <c r="A35" s="7" t="s">
        <v>38</v>
      </c>
      <c r="B35" s="21">
        <v>1000</v>
      </c>
      <c r="C35">
        <v>1</v>
      </c>
      <c r="D35" s="15">
        <f>SUMIF(カットプラン!B:B,A35,カットプラン!D:D)+SUMIF(カットプラン!E:E,A35,カットプラン!G:G)+SUMIF(カットプラン!H:H,A35,カットプラン!J:J)+SUMIF(カットプラン!K:K,A35,カットプラン!M:M)+SUMIF(カットプラン!N:N,A35,カットプラン!P:P)+SUMIF(カットプラン!Q:Q,A35,カットプラン!S:S)+SUMIF(カットプラン!T:T,A35,カットプラン!V:V)</f>
        <v>1</v>
      </c>
      <c r="E35" s="15">
        <f t="shared" ref="E35:E66" si="1">IF(C35="",,C35-D35)</f>
        <v>0</v>
      </c>
    </row>
    <row r="36" s="2" customFormat="1" spans="1:5">
      <c r="A36" s="9" t="s">
        <v>39</v>
      </c>
      <c r="B36" s="22">
        <v>1000</v>
      </c>
      <c r="C36" s="2">
        <v>1</v>
      </c>
      <c r="D36" s="14">
        <f>SUMIF(カットプラン!B:B,A36,カットプラン!D:D)+SUMIF(カットプラン!E:E,A36,カットプラン!G:G)+SUMIF(カットプラン!H:H,A36,カットプラン!J:J)+SUMIF(カットプラン!K:K,A36,カットプラン!M:M)+SUMIF(カットプラン!N:N,A36,カットプラン!P:P)+SUMIF(カットプラン!Q:Q,A36,カットプラン!S:S)+SUMIF(カットプラン!T:T,A36,カットプラン!V:V)</f>
        <v>1</v>
      </c>
      <c r="E36" s="14">
        <f t="shared" si="1"/>
        <v>0</v>
      </c>
    </row>
    <row r="37" spans="1:5">
      <c r="A37" s="7" t="s">
        <v>40</v>
      </c>
      <c r="B37" s="21">
        <v>1000</v>
      </c>
      <c r="C37">
        <v>1</v>
      </c>
      <c r="D37" s="15">
        <f>SUMIF(カットプラン!B:B,A37,カットプラン!D:D)+SUMIF(カットプラン!E:E,A37,カットプラン!G:G)+SUMIF(カットプラン!H:H,A37,カットプラン!J:J)+SUMIF(カットプラン!K:K,A37,カットプラン!M:M)+SUMIF(カットプラン!N:N,A37,カットプラン!P:P)+SUMIF(カットプラン!Q:Q,A37,カットプラン!S:S)+SUMIF(カットプラン!T:T,A37,カットプラン!V:V)</f>
        <v>1</v>
      </c>
      <c r="E37" s="15">
        <f t="shared" si="1"/>
        <v>0</v>
      </c>
    </row>
    <row r="38" s="2" customFormat="1" spans="1:5">
      <c r="A38" s="9" t="s">
        <v>41</v>
      </c>
      <c r="B38" s="22">
        <v>1000</v>
      </c>
      <c r="C38" s="2">
        <v>1</v>
      </c>
      <c r="D38" s="14">
        <f>SUMIF(カットプラン!B:B,A38,カットプラン!D:D)+SUMIF(カットプラン!E:E,A38,カットプラン!G:G)+SUMIF(カットプラン!H:H,A38,カットプラン!J:J)+SUMIF(カットプラン!K:K,A38,カットプラン!M:M)+SUMIF(カットプラン!N:N,A38,カットプラン!P:P)+SUMIF(カットプラン!Q:Q,A38,カットプラン!S:S)+SUMIF(カットプラン!T:T,A38,カットプラン!V:V)</f>
        <v>1</v>
      </c>
      <c r="E38" s="14">
        <f t="shared" si="1"/>
        <v>0</v>
      </c>
    </row>
    <row r="39" spans="1:5">
      <c r="A39" s="7" t="s">
        <v>42</v>
      </c>
      <c r="B39" s="21">
        <v>1000</v>
      </c>
      <c r="C39">
        <v>1</v>
      </c>
      <c r="D39" s="15">
        <f>SUMIF(カットプラン!B:B,A39,カットプラン!D:D)+SUMIF(カットプラン!E:E,A39,カットプラン!G:G)+SUMIF(カットプラン!H:H,A39,カットプラン!J:J)+SUMIF(カットプラン!K:K,A39,カットプラン!M:M)+SUMIF(カットプラン!N:N,A39,カットプラン!P:P)+SUMIF(カットプラン!Q:Q,A39,カットプラン!S:S)+SUMIF(カットプラン!T:T,A39,カットプラン!V:V)</f>
        <v>1</v>
      </c>
      <c r="E39" s="15">
        <f t="shared" si="1"/>
        <v>0</v>
      </c>
    </row>
    <row r="40" s="2" customFormat="1" spans="1:5">
      <c r="A40" s="9" t="s">
        <v>43</v>
      </c>
      <c r="B40" s="22">
        <v>2000</v>
      </c>
      <c r="C40" s="2">
        <v>1</v>
      </c>
      <c r="D40" s="14">
        <f>SUMIF(カットプラン!B:B,A40,カットプラン!D:D)+SUMIF(カットプラン!E:E,A40,カットプラン!G:G)+SUMIF(カットプラン!H:H,A40,カットプラン!J:J)+SUMIF(カットプラン!K:K,A40,カットプラン!M:M)+SUMIF(カットプラン!N:N,A40,カットプラン!P:P)+SUMIF(カットプラン!Q:Q,A40,カットプラン!S:S)+SUMIF(カットプラン!T:T,A40,カットプラン!V:V)</f>
        <v>1</v>
      </c>
      <c r="E40" s="14">
        <f t="shared" si="1"/>
        <v>0</v>
      </c>
    </row>
    <row r="41" spans="1:5">
      <c r="A41" s="7" t="s">
        <v>44</v>
      </c>
      <c r="B41" s="21">
        <v>2762</v>
      </c>
      <c r="C41">
        <v>1</v>
      </c>
      <c r="D41" s="15">
        <f>SUMIF(カットプラン!B:B,A41,カットプラン!D:D)+SUMIF(カットプラン!E:E,A41,カットプラン!G:G)+SUMIF(カットプラン!H:H,A41,カットプラン!J:J)+SUMIF(カットプラン!K:K,A41,カットプラン!M:M)+SUMIF(カットプラン!N:N,A41,カットプラン!P:P)+SUMIF(カットプラン!Q:Q,A41,カットプラン!S:S)+SUMIF(カットプラン!T:T,A41,カットプラン!V:V)</f>
        <v>1</v>
      </c>
      <c r="E41" s="15">
        <f t="shared" si="1"/>
        <v>0</v>
      </c>
    </row>
    <row r="42" s="2" customFormat="1" spans="1:5">
      <c r="A42" s="9" t="s">
        <v>45</v>
      </c>
      <c r="B42" s="22">
        <v>1031</v>
      </c>
      <c r="C42" s="2">
        <v>1</v>
      </c>
      <c r="D42" s="14">
        <f>SUMIF(カットプラン!B:B,A42,カットプラン!D:D)+SUMIF(カットプラン!E:E,A42,カットプラン!G:G)+SUMIF(カットプラン!H:H,A42,カットプラン!J:J)+SUMIF(カットプラン!K:K,A42,カットプラン!M:M)+SUMIF(カットプラン!N:N,A42,カットプラン!P:P)+SUMIF(カットプラン!Q:Q,A42,カットプラン!S:S)+SUMIF(カットプラン!T:T,A42,カットプラン!V:V)</f>
        <v>1</v>
      </c>
      <c r="E42" s="14">
        <f t="shared" si="1"/>
        <v>0</v>
      </c>
    </row>
    <row r="43" spans="1:5">
      <c r="A43" s="7" t="s">
        <v>46</v>
      </c>
      <c r="B43" s="21">
        <v>2196</v>
      </c>
      <c r="C43">
        <v>1</v>
      </c>
      <c r="D43" s="15">
        <f>SUMIF(カットプラン!B:B,A43,カットプラン!D:D)+SUMIF(カットプラン!E:E,A43,カットプラン!G:G)+SUMIF(カットプラン!H:H,A43,カットプラン!J:J)+SUMIF(カットプラン!K:K,A43,カットプラン!M:M)+SUMIF(カットプラン!N:N,A43,カットプラン!P:P)+SUMIF(カットプラン!Q:Q,A43,カットプラン!S:S)+SUMIF(カットプラン!T:T,A43,カットプラン!V:V)</f>
        <v>1</v>
      </c>
      <c r="E43" s="15">
        <f t="shared" si="1"/>
        <v>0</v>
      </c>
    </row>
    <row r="44" s="2" customFormat="1" spans="1:5">
      <c r="A44" s="9" t="s">
        <v>47</v>
      </c>
      <c r="B44" s="22">
        <v>1031</v>
      </c>
      <c r="C44" s="2">
        <v>1</v>
      </c>
      <c r="D44" s="14">
        <f>SUMIF(カットプラン!B:B,A44,カットプラン!D:D)+SUMIF(カットプラン!E:E,A44,カットプラン!G:G)+SUMIF(カットプラン!H:H,A44,カットプラン!J:J)+SUMIF(カットプラン!K:K,A44,カットプラン!M:M)+SUMIF(カットプラン!N:N,A44,カットプラン!P:P)+SUMIF(カットプラン!Q:Q,A44,カットプラン!S:S)+SUMIF(カットプラン!T:T,A44,カットプラン!V:V)</f>
        <v>1</v>
      </c>
      <c r="E44" s="14">
        <f t="shared" si="1"/>
        <v>0</v>
      </c>
    </row>
    <row r="45" spans="1:5">
      <c r="A45" s="7" t="s">
        <v>48</v>
      </c>
      <c r="B45" s="21">
        <v>2196</v>
      </c>
      <c r="C45">
        <v>1</v>
      </c>
      <c r="D45" s="15">
        <f>SUMIF(カットプラン!B:B,A45,カットプラン!D:D)+SUMIF(カットプラン!E:E,A45,カットプラン!G:G)+SUMIF(カットプラン!H:H,A45,カットプラン!J:J)+SUMIF(カットプラン!K:K,A45,カットプラン!M:M)+SUMIF(カットプラン!N:N,A45,カットプラン!P:P)+SUMIF(カットプラン!Q:Q,A45,カットプラン!S:S)+SUMIF(カットプラン!T:T,A45,カットプラン!V:V)</f>
        <v>1</v>
      </c>
      <c r="E45" s="15">
        <f t="shared" si="1"/>
        <v>0</v>
      </c>
    </row>
    <row r="46" s="2" customFormat="1" spans="1:5">
      <c r="A46" s="9" t="s">
        <v>49</v>
      </c>
      <c r="B46" s="22">
        <v>1031</v>
      </c>
      <c r="C46" s="2">
        <v>1</v>
      </c>
      <c r="D46" s="14">
        <f>SUMIF(カットプラン!B:B,A46,カットプラン!D:D)+SUMIF(カットプラン!E:E,A46,カットプラン!G:G)+SUMIF(カットプラン!H:H,A46,カットプラン!J:J)+SUMIF(カットプラン!K:K,A46,カットプラン!M:M)+SUMIF(カットプラン!N:N,A46,カットプラン!P:P)+SUMIF(カットプラン!Q:Q,A46,カットプラン!S:S)+SUMIF(カットプラン!T:T,A46,カットプラン!V:V)</f>
        <v>1</v>
      </c>
      <c r="E46" s="14">
        <f t="shared" si="1"/>
        <v>0</v>
      </c>
    </row>
    <row r="47" spans="1:5">
      <c r="A47" s="7" t="s">
        <v>50</v>
      </c>
      <c r="B47" s="21">
        <v>2196</v>
      </c>
      <c r="C47">
        <v>1</v>
      </c>
      <c r="D47" s="15">
        <f>SUMIF(カットプラン!B:B,A47,カットプラン!D:D)+SUMIF(カットプラン!E:E,A47,カットプラン!G:G)+SUMIF(カットプラン!H:H,A47,カットプラン!J:J)+SUMIF(カットプラン!K:K,A47,カットプラン!M:M)+SUMIF(カットプラン!N:N,A47,カットプラン!P:P)+SUMIF(カットプラン!Q:Q,A47,カットプラン!S:S)+SUMIF(カットプラン!T:T,A47,カットプラン!V:V)</f>
        <v>1</v>
      </c>
      <c r="E47" s="15">
        <f t="shared" si="1"/>
        <v>0</v>
      </c>
    </row>
    <row r="48" s="2" customFormat="1" spans="1:5">
      <c r="A48" s="9" t="s">
        <v>51</v>
      </c>
      <c r="B48" s="22">
        <v>1031</v>
      </c>
      <c r="C48" s="2">
        <v>1</v>
      </c>
      <c r="D48" s="14">
        <f>SUMIF(カットプラン!B:B,A48,カットプラン!D:D)+SUMIF(カットプラン!E:E,A48,カットプラン!G:G)+SUMIF(カットプラン!H:H,A48,カットプラン!J:J)+SUMIF(カットプラン!K:K,A48,カットプラン!M:M)+SUMIF(カットプラン!N:N,A48,カットプラン!P:P)+SUMIF(カットプラン!Q:Q,A48,カットプラン!S:S)+SUMIF(カットプラン!T:T,A48,カットプラン!V:V)</f>
        <v>1</v>
      </c>
      <c r="E48" s="14">
        <f t="shared" si="1"/>
        <v>0</v>
      </c>
    </row>
    <row r="49" spans="1:5">
      <c r="A49" s="7" t="s">
        <v>52</v>
      </c>
      <c r="B49" s="21">
        <v>2196</v>
      </c>
      <c r="C49">
        <v>1</v>
      </c>
      <c r="D49" s="15">
        <f>SUMIF(カットプラン!B:B,A49,カットプラン!D:D)+SUMIF(カットプラン!E:E,A49,カットプラン!G:G)+SUMIF(カットプラン!H:H,A49,カットプラン!J:J)+SUMIF(カットプラン!K:K,A49,カットプラン!M:M)+SUMIF(カットプラン!N:N,A49,カットプラン!P:P)+SUMIF(カットプラン!Q:Q,A49,カットプラン!S:S)+SUMIF(カットプラン!T:T,A49,カットプラン!V:V)</f>
        <v>1</v>
      </c>
      <c r="E49" s="15">
        <f t="shared" si="1"/>
        <v>0</v>
      </c>
    </row>
    <row r="50" s="2" customFormat="1" spans="1:5">
      <c r="A50" s="9" t="s">
        <v>53</v>
      </c>
      <c r="B50" s="22">
        <v>1031</v>
      </c>
      <c r="C50" s="2">
        <v>1</v>
      </c>
      <c r="D50" s="14">
        <f>SUMIF(カットプラン!B:B,A50,カットプラン!D:D)+SUMIF(カットプラン!E:E,A50,カットプラン!G:G)+SUMIF(カットプラン!H:H,A50,カットプラン!J:J)+SUMIF(カットプラン!K:K,A50,カットプラン!M:M)+SUMIF(カットプラン!N:N,A50,カットプラン!P:P)+SUMIF(カットプラン!Q:Q,A50,カットプラン!S:S)+SUMIF(カットプラン!T:T,A50,カットプラン!V:V)</f>
        <v>1</v>
      </c>
      <c r="E50" s="14">
        <f t="shared" si="1"/>
        <v>0</v>
      </c>
    </row>
    <row r="51" spans="1:5">
      <c r="A51" s="7" t="s">
        <v>54</v>
      </c>
      <c r="B51" s="21">
        <v>2196</v>
      </c>
      <c r="C51">
        <v>1</v>
      </c>
      <c r="D51" s="15">
        <f>SUMIF(カットプラン!B:B,A51,カットプラン!D:D)+SUMIF(カットプラン!E:E,A51,カットプラン!G:G)+SUMIF(カットプラン!H:H,A51,カットプラン!J:J)+SUMIF(カットプラン!K:K,A51,カットプラン!M:M)+SUMIF(カットプラン!N:N,A51,カットプラン!P:P)+SUMIF(カットプラン!Q:Q,A51,カットプラン!S:S)+SUMIF(カットプラン!T:T,A51,カットプラン!V:V)</f>
        <v>1</v>
      </c>
      <c r="E51" s="15">
        <f t="shared" si="1"/>
        <v>0</v>
      </c>
    </row>
    <row r="52" s="2" customFormat="1" spans="1:5">
      <c r="A52" s="9" t="s">
        <v>55</v>
      </c>
      <c r="B52" s="22">
        <v>1031</v>
      </c>
      <c r="C52" s="2">
        <v>1</v>
      </c>
      <c r="D52" s="14">
        <f>SUMIF(カットプラン!B:B,A52,カットプラン!D:D)+SUMIF(カットプラン!E:E,A52,カットプラン!G:G)+SUMIF(カットプラン!H:H,A52,カットプラン!J:J)+SUMIF(カットプラン!K:K,A52,カットプラン!M:M)+SUMIF(カットプラン!N:N,A52,カットプラン!P:P)+SUMIF(カットプラン!Q:Q,A52,カットプラン!S:S)+SUMIF(カットプラン!T:T,A52,カットプラン!V:V)</f>
        <v>1</v>
      </c>
      <c r="E52" s="14">
        <f t="shared" si="1"/>
        <v>0</v>
      </c>
    </row>
    <row r="53" spans="1:5">
      <c r="A53" s="7" t="s">
        <v>56</v>
      </c>
      <c r="B53" s="21">
        <v>2196</v>
      </c>
      <c r="C53">
        <v>1</v>
      </c>
      <c r="D53" s="15">
        <f>SUMIF(カットプラン!B:B,A53,カットプラン!D:D)+SUMIF(カットプラン!E:E,A53,カットプラン!G:G)+SUMIF(カットプラン!H:H,A53,カットプラン!J:J)+SUMIF(カットプラン!K:K,A53,カットプラン!M:M)+SUMIF(カットプラン!N:N,A53,カットプラン!P:P)+SUMIF(カットプラン!Q:Q,A53,カットプラン!S:S)+SUMIF(カットプラン!T:T,A53,カットプラン!V:V)</f>
        <v>1</v>
      </c>
      <c r="E53" s="15">
        <f t="shared" si="1"/>
        <v>0</v>
      </c>
    </row>
    <row r="54" s="2" customFormat="1" spans="1:5">
      <c r="A54" s="9" t="s">
        <v>57</v>
      </c>
      <c r="B54" s="22">
        <v>1699</v>
      </c>
      <c r="C54" s="2">
        <v>1</v>
      </c>
      <c r="D54" s="14">
        <f>SUMIF(カットプラン!B:B,A54,カットプラン!D:D)+SUMIF(カットプラン!E:E,A54,カットプラン!G:G)+SUMIF(カットプラン!H:H,A54,カットプラン!J:J)+SUMIF(カットプラン!K:K,A54,カットプラン!M:M)+SUMIF(カットプラン!N:N,A54,カットプラン!P:P)+SUMIF(カットプラン!Q:Q,A54,カットプラン!S:S)+SUMIF(カットプラン!T:T,A54,カットプラン!V:V)</f>
        <v>1</v>
      </c>
      <c r="E54" s="14">
        <f t="shared" si="1"/>
        <v>0</v>
      </c>
    </row>
    <row r="55" spans="1:5">
      <c r="A55" s="7" t="s">
        <v>58</v>
      </c>
      <c r="B55" s="21">
        <v>1173</v>
      </c>
      <c r="C55">
        <v>1</v>
      </c>
      <c r="D55" s="15">
        <f>SUMIF(カットプラン!B:B,A55,カットプラン!D:D)+SUMIF(カットプラン!E:E,A55,カットプラン!G:G)+SUMIF(カットプラン!H:H,A55,カットプラン!J:J)+SUMIF(カットプラン!K:K,A55,カットプラン!M:M)+SUMIF(カットプラン!N:N,A55,カットプラン!P:P)+SUMIF(カットプラン!Q:Q,A55,カットプラン!S:S)+SUMIF(カットプラン!T:T,A55,カットプラン!V:V)</f>
        <v>1</v>
      </c>
      <c r="E55" s="15">
        <f t="shared" si="1"/>
        <v>0</v>
      </c>
    </row>
    <row r="56" s="2" customFormat="1" spans="1:5">
      <c r="A56" s="9" t="s">
        <v>59</v>
      </c>
      <c r="B56" s="22">
        <v>1173</v>
      </c>
      <c r="C56" s="2">
        <v>1</v>
      </c>
      <c r="D56" s="14">
        <f>SUMIF(カットプラン!B:B,A56,カットプラン!D:D)+SUMIF(カットプラン!E:E,A56,カットプラン!G:G)+SUMIF(カットプラン!H:H,A56,カットプラン!J:J)+SUMIF(カットプラン!K:K,A56,カットプラン!M:M)+SUMIF(カットプラン!N:N,A56,カットプラン!P:P)+SUMIF(カットプラン!Q:Q,A56,カットプラン!S:S)+SUMIF(カットプラン!T:T,A56,カットプラン!V:V)</f>
        <v>1</v>
      </c>
      <c r="E56" s="14">
        <f t="shared" si="1"/>
        <v>0</v>
      </c>
    </row>
    <row r="57" spans="1:5">
      <c r="A57" s="7" t="s">
        <v>60</v>
      </c>
      <c r="B57" s="21">
        <v>1173</v>
      </c>
      <c r="C57">
        <v>1</v>
      </c>
      <c r="D57" s="15">
        <f>SUMIF(カットプラン!B:B,A57,カットプラン!D:D)+SUMIF(カットプラン!E:E,A57,カットプラン!G:G)+SUMIF(カットプラン!H:H,A57,カットプラン!J:J)+SUMIF(カットプラン!K:K,A57,カットプラン!M:M)+SUMIF(カットプラン!N:N,A57,カットプラン!P:P)+SUMIF(カットプラン!Q:Q,A57,カットプラン!S:S)+SUMIF(カットプラン!T:T,A57,カットプラン!V:V)</f>
        <v>1</v>
      </c>
      <c r="E57" s="15">
        <f t="shared" si="1"/>
        <v>0</v>
      </c>
    </row>
    <row r="58" s="2" customFormat="1" spans="1:5">
      <c r="A58" s="9" t="s">
        <v>61</v>
      </c>
      <c r="B58" s="22">
        <v>1173</v>
      </c>
      <c r="C58" s="2">
        <v>1</v>
      </c>
      <c r="D58" s="14">
        <f>SUMIF(カットプラン!B:B,A58,カットプラン!D:D)+SUMIF(カットプラン!E:E,A58,カットプラン!G:G)+SUMIF(カットプラン!H:H,A58,カットプラン!J:J)+SUMIF(カットプラン!K:K,A58,カットプラン!M:M)+SUMIF(カットプラン!N:N,A58,カットプラン!P:P)+SUMIF(カットプラン!Q:Q,A58,カットプラン!S:S)+SUMIF(カットプラン!T:T,A58,カットプラン!V:V)</f>
        <v>1</v>
      </c>
      <c r="E58" s="14">
        <f t="shared" si="1"/>
        <v>0</v>
      </c>
    </row>
    <row r="59" spans="1:5">
      <c r="A59" s="7" t="s">
        <v>62</v>
      </c>
      <c r="B59" s="21">
        <v>1173</v>
      </c>
      <c r="C59">
        <v>1</v>
      </c>
      <c r="D59" s="15">
        <f>SUMIF(カットプラン!B:B,A59,カットプラン!D:D)+SUMIF(カットプラン!E:E,A59,カットプラン!G:G)+SUMIF(カットプラン!H:H,A59,カットプラン!J:J)+SUMIF(カットプラン!K:K,A59,カットプラン!M:M)+SUMIF(カットプラン!N:N,A59,カットプラン!P:P)+SUMIF(カットプラン!Q:Q,A59,カットプラン!S:S)+SUMIF(カットプラン!T:T,A59,カットプラン!V:V)</f>
        <v>1</v>
      </c>
      <c r="E59" s="15">
        <f t="shared" si="1"/>
        <v>0</v>
      </c>
    </row>
    <row r="60" s="2" customFormat="1" spans="1:5">
      <c r="A60" s="9" t="s">
        <v>63</v>
      </c>
      <c r="B60" s="22">
        <v>100</v>
      </c>
      <c r="C60" s="2">
        <v>1</v>
      </c>
      <c r="D60" s="14">
        <f>SUMIF(カットプラン!B:B,A60,カットプラン!D:D)+SUMIF(カットプラン!E:E,A60,カットプラン!G:G)+SUMIF(カットプラン!H:H,A60,カットプラン!J:J)+SUMIF(カットプラン!K:K,A60,カットプラン!M:M)+SUMIF(カットプラン!N:N,A60,カットプラン!P:P)+SUMIF(カットプラン!Q:Q,A60,カットプラン!S:S)+SUMIF(カットプラン!T:T,A60,カットプラン!V:V)</f>
        <v>1</v>
      </c>
      <c r="E60" s="14">
        <f t="shared" si="1"/>
        <v>0</v>
      </c>
    </row>
    <row r="61" spans="1:5">
      <c r="A61" s="7" t="s">
        <v>64</v>
      </c>
      <c r="B61" s="21">
        <v>100</v>
      </c>
      <c r="C61">
        <v>1</v>
      </c>
      <c r="D61" s="15">
        <f>SUMIF(カットプラン!B:B,A61,カットプラン!D:D)+SUMIF(カットプラン!E:E,A61,カットプラン!G:G)+SUMIF(カットプラン!H:H,A61,カットプラン!J:J)+SUMIF(カットプラン!K:K,A61,カットプラン!M:M)+SUMIF(カットプラン!N:N,A61,カットプラン!P:P)+SUMIF(カットプラン!Q:Q,A61,カットプラン!S:S)+SUMIF(カットプラン!T:T,A61,カットプラン!V:V)</f>
        <v>1</v>
      </c>
      <c r="E61" s="15">
        <f t="shared" si="1"/>
        <v>0</v>
      </c>
    </row>
    <row r="62" s="2" customFormat="1" spans="1:5">
      <c r="A62" s="9" t="s">
        <v>65</v>
      </c>
      <c r="B62" s="22">
        <v>100</v>
      </c>
      <c r="C62" s="2">
        <v>1</v>
      </c>
      <c r="D62" s="14">
        <f>SUMIF(カットプラン!B:B,A62,カットプラン!D:D)+SUMIF(カットプラン!E:E,A62,カットプラン!G:G)+SUMIF(カットプラン!H:H,A62,カットプラン!J:J)+SUMIF(カットプラン!K:K,A62,カットプラン!M:M)+SUMIF(カットプラン!N:N,A62,カットプラン!P:P)+SUMIF(カットプラン!Q:Q,A62,カットプラン!S:S)+SUMIF(カットプラン!T:T,A62,カットプラン!V:V)</f>
        <v>1</v>
      </c>
      <c r="E62" s="14">
        <f t="shared" si="1"/>
        <v>0</v>
      </c>
    </row>
    <row r="63" spans="1:5">
      <c r="A63" s="7" t="s">
        <v>66</v>
      </c>
      <c r="B63" s="21">
        <v>100</v>
      </c>
      <c r="C63">
        <v>1</v>
      </c>
      <c r="D63" s="15">
        <f>SUMIF(カットプラン!B:B,A63,カットプラン!D:D)+SUMIF(カットプラン!E:E,A63,カットプラン!G:G)+SUMIF(カットプラン!H:H,A63,カットプラン!J:J)+SUMIF(カットプラン!K:K,A63,カットプラン!M:M)+SUMIF(カットプラン!N:N,A63,カットプラン!P:P)+SUMIF(カットプラン!Q:Q,A63,カットプラン!S:S)+SUMIF(カットプラン!T:T,A63,カットプラン!V:V)</f>
        <v>1</v>
      </c>
      <c r="E63" s="15">
        <f t="shared" si="1"/>
        <v>0</v>
      </c>
    </row>
    <row r="64" s="2" customFormat="1" spans="1:5">
      <c r="A64" s="9" t="s">
        <v>67</v>
      </c>
      <c r="B64" s="22">
        <v>300</v>
      </c>
      <c r="C64" s="2">
        <v>1</v>
      </c>
      <c r="D64" s="14">
        <f>SUMIF(カットプラン!B:B,A64,カットプラン!D:D)+SUMIF(カットプラン!E:E,A64,カットプラン!G:G)+SUMIF(カットプラン!H:H,A64,カットプラン!J:J)+SUMIF(カットプラン!K:K,A64,カットプラン!M:M)+SUMIF(カットプラン!N:N,A64,カットプラン!P:P)+SUMIF(カットプラン!Q:Q,A64,カットプラン!S:S)+SUMIF(カットプラン!T:T,A64,カットプラン!V:V)</f>
        <v>1</v>
      </c>
      <c r="E64" s="14">
        <f t="shared" si="1"/>
        <v>0</v>
      </c>
    </row>
    <row r="65" spans="1:5">
      <c r="A65" s="7" t="s">
        <v>68</v>
      </c>
      <c r="B65" s="21">
        <v>300</v>
      </c>
      <c r="C65">
        <v>1</v>
      </c>
      <c r="D65" s="15">
        <f>SUMIF(カットプラン!B:B,A65,カットプラン!D:D)+SUMIF(カットプラン!E:E,A65,カットプラン!G:G)+SUMIF(カットプラン!H:H,A65,カットプラン!J:J)+SUMIF(カットプラン!K:K,A65,カットプラン!M:M)+SUMIF(カットプラン!N:N,A65,カットプラン!P:P)+SUMIF(カットプラン!Q:Q,A65,カットプラン!S:S)+SUMIF(カットプラン!T:T,A65,カットプラン!V:V)</f>
        <v>1</v>
      </c>
      <c r="E65" s="15">
        <f t="shared" si="1"/>
        <v>0</v>
      </c>
    </row>
    <row r="66" s="2" customFormat="1" spans="1:5">
      <c r="A66" s="9" t="s">
        <v>69</v>
      </c>
      <c r="B66" s="22">
        <v>300</v>
      </c>
      <c r="C66" s="2">
        <v>1</v>
      </c>
      <c r="D66" s="14">
        <f>SUMIF(カットプラン!B:B,A66,カットプラン!D:D)+SUMIF(カットプラン!E:E,A66,カットプラン!G:G)+SUMIF(カットプラン!H:H,A66,カットプラン!J:J)+SUMIF(カットプラン!K:K,A66,カットプラン!M:M)+SUMIF(カットプラン!N:N,A66,カットプラン!P:P)+SUMIF(カットプラン!Q:Q,A66,カットプラン!S:S)+SUMIF(カットプラン!T:T,A66,カットプラン!V:V)</f>
        <v>1</v>
      </c>
      <c r="E66" s="14">
        <f t="shared" si="1"/>
        <v>0</v>
      </c>
    </row>
    <row r="67" spans="1:5">
      <c r="A67" s="7" t="s">
        <v>70</v>
      </c>
      <c r="B67" s="21">
        <v>300</v>
      </c>
      <c r="C67">
        <v>1</v>
      </c>
      <c r="D67" s="15">
        <f>SUMIF(カットプラン!B:B,A67,カットプラン!D:D)+SUMIF(カットプラン!E:E,A67,カットプラン!G:G)+SUMIF(カットプラン!H:H,A67,カットプラン!J:J)+SUMIF(カットプラン!K:K,A67,カットプラン!M:M)+SUMIF(カットプラン!N:N,A67,カットプラン!P:P)+SUMIF(カットプラン!Q:Q,A67,カットプラン!S:S)+SUMIF(カットプラン!T:T,A67,カットプラン!V:V)</f>
        <v>1</v>
      </c>
      <c r="E67" s="15">
        <f t="shared" ref="E67:E98" si="2">IF(C67="",,C67-D67)</f>
        <v>0</v>
      </c>
    </row>
    <row r="68" s="2" customFormat="1" spans="1:5">
      <c r="A68" s="9" t="s">
        <v>71</v>
      </c>
      <c r="B68" s="22">
        <v>300</v>
      </c>
      <c r="C68" s="2">
        <v>1</v>
      </c>
      <c r="D68" s="14">
        <f>SUMIF(カットプラン!B:B,A68,カットプラン!D:D)+SUMIF(カットプラン!E:E,A68,カットプラン!G:G)+SUMIF(カットプラン!H:H,A68,カットプラン!J:J)+SUMIF(カットプラン!K:K,A68,カットプラン!M:M)+SUMIF(カットプラン!N:N,A68,カットプラン!P:P)+SUMIF(カットプラン!Q:Q,A68,カットプラン!S:S)+SUMIF(カットプラン!T:T,A68,カットプラン!V:V)</f>
        <v>1</v>
      </c>
      <c r="E68" s="14">
        <f t="shared" si="2"/>
        <v>0</v>
      </c>
    </row>
    <row r="69" spans="1:5">
      <c r="A69" s="7" t="s">
        <v>72</v>
      </c>
      <c r="B69" s="21">
        <v>805</v>
      </c>
      <c r="C69">
        <v>1</v>
      </c>
      <c r="D69" s="15">
        <f>SUMIF(カットプラン!B:B,A69,カットプラン!D:D)+SUMIF(カットプラン!E:E,A69,カットプラン!G:G)+SUMIF(カットプラン!H:H,A69,カットプラン!J:J)+SUMIF(カットプラン!K:K,A69,カットプラン!M:M)+SUMIF(カットプラン!N:N,A69,カットプラン!P:P)+SUMIF(カットプラン!Q:Q,A69,カットプラン!S:S)+SUMIF(カットプラン!T:T,A69,カットプラン!V:V)</f>
        <v>1</v>
      </c>
      <c r="E69" s="15">
        <f t="shared" si="2"/>
        <v>0</v>
      </c>
    </row>
    <row r="70" s="2" customFormat="1" spans="1:5">
      <c r="A70" s="9" t="s">
        <v>73</v>
      </c>
      <c r="B70" s="22">
        <v>805</v>
      </c>
      <c r="C70" s="2">
        <v>1</v>
      </c>
      <c r="D70" s="14">
        <f>SUMIF(カットプラン!B:B,A70,カットプラン!D:D)+SUMIF(カットプラン!E:E,A70,カットプラン!G:G)+SUMIF(カットプラン!H:H,A70,カットプラン!J:J)+SUMIF(カットプラン!K:K,A70,カットプラン!M:M)+SUMIF(カットプラン!N:N,A70,カットプラン!P:P)+SUMIF(カットプラン!Q:Q,A70,カットプラン!S:S)+SUMIF(カットプラン!T:T,A70,カットプラン!V:V)</f>
        <v>1</v>
      </c>
      <c r="E70" s="14">
        <f t="shared" si="2"/>
        <v>0</v>
      </c>
    </row>
    <row r="71" spans="1:5">
      <c r="A71" s="7" t="s">
        <v>74</v>
      </c>
      <c r="B71" s="21">
        <v>989</v>
      </c>
      <c r="C71">
        <v>1</v>
      </c>
      <c r="D71" s="15">
        <f>SUMIF(カットプラン!B:B,A71,カットプラン!D:D)+SUMIF(カットプラン!E:E,A71,カットプラン!G:G)+SUMIF(カットプラン!H:H,A71,カットプラン!J:J)+SUMIF(カットプラン!K:K,A71,カットプラン!M:M)+SUMIF(カットプラン!N:N,A71,カットプラン!P:P)+SUMIF(カットプラン!Q:Q,A71,カットプラン!S:S)+SUMIF(カットプラン!T:T,A71,カットプラン!V:V)</f>
        <v>1</v>
      </c>
      <c r="E71" s="15">
        <f t="shared" si="2"/>
        <v>0</v>
      </c>
    </row>
    <row r="72" s="2" customFormat="1" spans="1:5">
      <c r="A72" s="9" t="s">
        <v>75</v>
      </c>
      <c r="B72" s="22">
        <v>1171</v>
      </c>
      <c r="C72" s="2">
        <v>1</v>
      </c>
      <c r="D72" s="14">
        <f>SUMIF(カットプラン!B:B,A72,カットプラン!D:D)+SUMIF(カットプラン!E:E,A72,カットプラン!G:G)+SUMIF(カットプラン!H:H,A72,カットプラン!J:J)+SUMIF(カットプラン!K:K,A72,カットプラン!M:M)+SUMIF(カットプラン!N:N,A72,カットプラン!P:P)+SUMIF(カットプラン!Q:Q,A72,カットプラン!S:S)+SUMIF(カットプラン!T:T,A72,カットプラン!V:V)</f>
        <v>1</v>
      </c>
      <c r="E72" s="14">
        <f t="shared" si="2"/>
        <v>0</v>
      </c>
    </row>
    <row r="73" spans="1:5">
      <c r="A73" s="7" t="s">
        <v>76</v>
      </c>
      <c r="B73" s="21">
        <v>178</v>
      </c>
      <c r="C73">
        <v>1</v>
      </c>
      <c r="D73" s="15">
        <f>SUMIF(カットプラン!B:B,A73,カットプラン!D:D)+SUMIF(カットプラン!E:E,A73,カットプラン!G:G)+SUMIF(カットプラン!H:H,A73,カットプラン!J:J)+SUMIF(カットプラン!K:K,A73,カットプラン!M:M)+SUMIF(カットプラン!N:N,A73,カットプラン!P:P)+SUMIF(カットプラン!Q:Q,A73,カットプラン!S:S)+SUMIF(カットプラン!T:T,A73,カットプラン!V:V)</f>
        <v>1</v>
      </c>
      <c r="E73" s="15">
        <f t="shared" si="2"/>
        <v>0</v>
      </c>
    </row>
    <row r="74" s="2" customFormat="1" spans="1:5">
      <c r="A74" s="9" t="s">
        <v>77</v>
      </c>
      <c r="B74" s="22">
        <v>178</v>
      </c>
      <c r="C74" s="2">
        <v>1</v>
      </c>
      <c r="D74" s="14">
        <f>SUMIF(カットプラン!B:B,A74,カットプラン!D:D)+SUMIF(カットプラン!E:E,A74,カットプラン!G:G)+SUMIF(カットプラン!H:H,A74,カットプラン!J:J)+SUMIF(カットプラン!K:K,A74,カットプラン!M:M)+SUMIF(カットプラン!N:N,A74,カットプラン!P:P)+SUMIF(カットプラン!Q:Q,A74,カットプラン!S:S)+SUMIF(カットプラン!T:T,A74,カットプラン!V:V)</f>
        <v>1</v>
      </c>
      <c r="E74" s="14">
        <f t="shared" si="2"/>
        <v>0</v>
      </c>
    </row>
    <row r="75" spans="1:5">
      <c r="A75" s="7" t="s">
        <v>78</v>
      </c>
      <c r="B75" s="21">
        <v>178</v>
      </c>
      <c r="C75">
        <v>1</v>
      </c>
      <c r="D75" s="15">
        <f>SUMIF(カットプラン!B:B,A75,カットプラン!D:D)+SUMIF(カットプラン!E:E,A75,カットプラン!G:G)+SUMIF(カットプラン!H:H,A75,カットプラン!J:J)+SUMIF(カットプラン!K:K,A75,カットプラン!M:M)+SUMIF(カットプラン!N:N,A75,カットプラン!P:P)+SUMIF(カットプラン!Q:Q,A75,カットプラン!S:S)+SUMIF(カットプラン!T:T,A75,カットプラン!V:V)</f>
        <v>1</v>
      </c>
      <c r="E75" s="15">
        <f t="shared" si="2"/>
        <v>0</v>
      </c>
    </row>
    <row r="76" s="2" customFormat="1" spans="1:5">
      <c r="A76" s="9" t="s">
        <v>79</v>
      </c>
      <c r="B76" s="22">
        <v>1072</v>
      </c>
      <c r="C76" s="2">
        <v>1</v>
      </c>
      <c r="D76" s="14">
        <f>SUMIF(カットプラン!B:B,A76,カットプラン!D:D)+SUMIF(カットプラン!E:E,A76,カットプラン!G:G)+SUMIF(カットプラン!H:H,A76,カットプラン!J:J)+SUMIF(カットプラン!K:K,A76,カットプラン!M:M)+SUMIF(カットプラン!N:N,A76,カットプラン!P:P)+SUMIF(カットプラン!Q:Q,A76,カットプラン!S:S)+SUMIF(カットプラン!T:T,A76,カットプラン!V:V)</f>
        <v>1</v>
      </c>
      <c r="E76" s="14">
        <f t="shared" si="2"/>
        <v>0</v>
      </c>
    </row>
    <row r="77" spans="1:5">
      <c r="A77" s="7" t="s">
        <v>80</v>
      </c>
      <c r="B77" s="21">
        <v>1072</v>
      </c>
      <c r="C77">
        <v>1</v>
      </c>
      <c r="D77" s="15">
        <f>SUMIF(カットプラン!B:B,A77,カットプラン!D:D)+SUMIF(カットプラン!E:E,A77,カットプラン!G:G)+SUMIF(カットプラン!H:H,A77,カットプラン!J:J)+SUMIF(カットプラン!K:K,A77,カットプラン!M:M)+SUMIF(カットプラン!N:N,A77,カットプラン!P:P)+SUMIF(カットプラン!Q:Q,A77,カットプラン!S:S)+SUMIF(カットプラン!T:T,A77,カットプラン!V:V)</f>
        <v>1</v>
      </c>
      <c r="E77" s="15">
        <f t="shared" si="2"/>
        <v>0</v>
      </c>
    </row>
    <row r="78" s="2" customFormat="1" spans="1:5">
      <c r="A78" s="9" t="s">
        <v>81</v>
      </c>
      <c r="B78" s="22">
        <v>1072</v>
      </c>
      <c r="C78" s="2">
        <v>1</v>
      </c>
      <c r="D78" s="14">
        <f>SUMIF(カットプラン!B:B,A78,カットプラン!D:D)+SUMIF(カットプラン!E:E,A78,カットプラン!G:G)+SUMIF(カットプラン!H:H,A78,カットプラン!J:J)+SUMIF(カットプラン!K:K,A78,カットプラン!M:M)+SUMIF(カットプラン!N:N,A78,カットプラン!P:P)+SUMIF(カットプラン!Q:Q,A78,カットプラン!S:S)+SUMIF(カットプラン!T:T,A78,カットプラン!V:V)</f>
        <v>1</v>
      </c>
      <c r="E78" s="14">
        <f t="shared" si="2"/>
        <v>0</v>
      </c>
    </row>
    <row r="79" spans="1:5">
      <c r="A79" s="7" t="s">
        <v>82</v>
      </c>
      <c r="B79" s="21">
        <v>994</v>
      </c>
      <c r="C79">
        <v>1</v>
      </c>
      <c r="D79" s="15">
        <f>SUMIF(カットプラン!B:B,A79,カットプラン!D:D)+SUMIF(カットプラン!E:E,A79,カットプラン!G:G)+SUMIF(カットプラン!H:H,A79,カットプラン!J:J)+SUMIF(カットプラン!K:K,A79,カットプラン!M:M)+SUMIF(カットプラン!N:N,A79,カットプラン!P:P)+SUMIF(カットプラン!Q:Q,A79,カットプラン!S:S)+SUMIF(カットプラン!T:T,A79,カットプラン!V:V)</f>
        <v>1</v>
      </c>
      <c r="E79" s="15">
        <f t="shared" si="2"/>
        <v>0</v>
      </c>
    </row>
    <row r="80" s="2" customFormat="1" spans="1:5">
      <c r="A80" s="9" t="s">
        <v>83</v>
      </c>
      <c r="B80" s="22">
        <v>895</v>
      </c>
      <c r="C80" s="2">
        <v>1</v>
      </c>
      <c r="D80" s="14">
        <f>SUMIF(カットプラン!B:B,A80,カットプラン!D:D)+SUMIF(カットプラン!E:E,A80,カットプラン!G:G)+SUMIF(カットプラン!H:H,A80,カットプラン!J:J)+SUMIF(カットプラン!K:K,A80,カットプラン!M:M)+SUMIF(カットプラン!N:N,A80,カットプラン!P:P)+SUMIF(カットプラン!Q:Q,A80,カットプラン!S:S)+SUMIF(カットプラン!T:T,A80,カットプラン!V:V)</f>
        <v>1</v>
      </c>
      <c r="E80" s="14">
        <f t="shared" si="2"/>
        <v>0</v>
      </c>
    </row>
    <row r="81" spans="1:5">
      <c r="A81" s="7" t="s">
        <v>84</v>
      </c>
      <c r="B81" s="21">
        <v>120</v>
      </c>
      <c r="C81">
        <v>1</v>
      </c>
      <c r="D81" s="15">
        <f>SUMIF(カットプラン!B:B,A81,カットプラン!D:D)+SUMIF(カットプラン!E:E,A81,カットプラン!G:G)+SUMIF(カットプラン!H:H,A81,カットプラン!J:J)+SUMIF(カットプラン!K:K,A81,カットプラン!M:M)+SUMIF(カットプラン!N:N,A81,カットプラン!P:P)+SUMIF(カットプラン!Q:Q,A81,カットプラン!S:S)+SUMIF(カットプラン!T:T,A81,カットプラン!V:V)</f>
        <v>1</v>
      </c>
      <c r="E81" s="15">
        <f t="shared" si="2"/>
        <v>0</v>
      </c>
    </row>
    <row r="82" s="2" customFormat="1" spans="1:5">
      <c r="A82" s="9" t="s">
        <v>85</v>
      </c>
      <c r="B82" s="22">
        <v>120</v>
      </c>
      <c r="C82" s="2">
        <v>1</v>
      </c>
      <c r="D82" s="14">
        <f>SUMIF(カットプラン!B:B,A82,カットプラン!D:D)+SUMIF(カットプラン!E:E,A82,カットプラン!G:G)+SUMIF(カットプラン!H:H,A82,カットプラン!J:J)+SUMIF(カットプラン!K:K,A82,カットプラン!M:M)+SUMIF(カットプラン!N:N,A82,カットプラン!P:P)+SUMIF(カットプラン!Q:Q,A82,カットプラン!S:S)+SUMIF(カットプラン!T:T,A82,カットプラン!V:V)</f>
        <v>1</v>
      </c>
      <c r="E82" s="14">
        <f t="shared" si="2"/>
        <v>0</v>
      </c>
    </row>
    <row r="83" spans="1:5">
      <c r="A83" s="7" t="s">
        <v>86</v>
      </c>
      <c r="B83" s="21">
        <v>120</v>
      </c>
      <c r="C83">
        <v>1</v>
      </c>
      <c r="D83" s="15">
        <f>SUMIF(カットプラン!B:B,A83,カットプラン!D:D)+SUMIF(カットプラン!E:E,A83,カットプラン!G:G)+SUMIF(カットプラン!H:H,A83,カットプラン!J:J)+SUMIF(カットプラン!K:K,A83,カットプラン!M:M)+SUMIF(カットプラン!N:N,A83,カットプラン!P:P)+SUMIF(カットプラン!Q:Q,A83,カットプラン!S:S)+SUMIF(カットプラン!T:T,A83,カットプラン!V:V)</f>
        <v>1</v>
      </c>
      <c r="E83" s="15">
        <f t="shared" si="2"/>
        <v>0</v>
      </c>
    </row>
    <row r="84" s="2" customFormat="1" spans="1:5">
      <c r="A84" s="9" t="s">
        <v>87</v>
      </c>
      <c r="B84" s="22">
        <v>395</v>
      </c>
      <c r="C84" s="2">
        <v>1</v>
      </c>
      <c r="D84" s="14">
        <f>SUMIF(カットプラン!B:B,A84,カットプラン!D:D)+SUMIF(カットプラン!E:E,A84,カットプラン!G:G)+SUMIF(カットプラン!H:H,A84,カットプラン!J:J)+SUMIF(カットプラン!K:K,A84,カットプラン!M:M)+SUMIF(カットプラン!N:N,A84,カットプラン!P:P)+SUMIF(カットプラン!Q:Q,A84,カットプラン!S:S)+SUMIF(カットプラン!T:T,A84,カットプラン!V:V)</f>
        <v>1</v>
      </c>
      <c r="E84" s="14">
        <f t="shared" si="2"/>
        <v>0</v>
      </c>
    </row>
    <row r="85" spans="1:5">
      <c r="A85" s="7" t="s">
        <v>88</v>
      </c>
      <c r="B85" s="21">
        <v>395</v>
      </c>
      <c r="C85">
        <v>1</v>
      </c>
      <c r="D85" s="15">
        <f>SUMIF(カットプラン!B:B,A85,カットプラン!D:D)+SUMIF(カットプラン!E:E,A85,カットプラン!G:G)+SUMIF(カットプラン!H:H,A85,カットプラン!J:J)+SUMIF(カットプラン!K:K,A85,カットプラン!M:M)+SUMIF(カットプラン!N:N,A85,カットプラン!P:P)+SUMIF(カットプラン!Q:Q,A85,カットプラン!S:S)+SUMIF(カットプラン!T:T,A85,カットプラン!V:V)</f>
        <v>1</v>
      </c>
      <c r="E85" s="15">
        <f t="shared" si="2"/>
        <v>0</v>
      </c>
    </row>
    <row r="86" s="2" customFormat="1" spans="1:5">
      <c r="A86" s="9" t="s">
        <v>89</v>
      </c>
      <c r="B86" s="22">
        <v>395</v>
      </c>
      <c r="C86" s="2">
        <v>1</v>
      </c>
      <c r="D86" s="14">
        <f>SUMIF(カットプラン!B:B,A86,カットプラン!D:D)+SUMIF(カットプラン!E:E,A86,カットプラン!G:G)+SUMIF(カットプラン!H:H,A86,カットプラン!J:J)+SUMIF(カットプラン!K:K,A86,カットプラン!M:M)+SUMIF(カットプラン!N:N,A86,カットプラン!P:P)+SUMIF(カットプラン!Q:Q,A86,カットプラン!S:S)+SUMIF(カットプラン!T:T,A86,カットプラン!V:V)</f>
        <v>1</v>
      </c>
      <c r="E86" s="14">
        <f t="shared" si="2"/>
        <v>0</v>
      </c>
    </row>
    <row r="87" spans="1:5">
      <c r="A87" s="7" t="s">
        <v>90</v>
      </c>
      <c r="B87" s="21">
        <v>895</v>
      </c>
      <c r="C87">
        <v>1</v>
      </c>
      <c r="D87" s="15">
        <f>SUMIF(カットプラン!B:B,A87,カットプラン!D:D)+SUMIF(カットプラン!E:E,A87,カットプラン!G:G)+SUMIF(カットプラン!H:H,A87,カットプラン!J:J)+SUMIF(カットプラン!K:K,A87,カットプラン!M:M)+SUMIF(カットプラン!N:N,A87,カットプラン!P:P)+SUMIF(カットプラン!Q:Q,A87,カットプラン!S:S)+SUMIF(カットプラン!T:T,A87,カットプラン!V:V)</f>
        <v>1</v>
      </c>
      <c r="E87" s="15">
        <f t="shared" si="2"/>
        <v>0</v>
      </c>
    </row>
    <row r="88" s="2" customFormat="1" spans="1:5">
      <c r="A88" s="9" t="s">
        <v>91</v>
      </c>
      <c r="B88" s="22">
        <v>120</v>
      </c>
      <c r="C88" s="2">
        <v>1</v>
      </c>
      <c r="D88" s="14">
        <f>SUMIF(カットプラン!B:B,A88,カットプラン!D:D)+SUMIF(カットプラン!E:E,A88,カットプラン!G:G)+SUMIF(カットプラン!H:H,A88,カットプラン!J:J)+SUMIF(カットプラン!K:K,A88,カットプラン!M:M)+SUMIF(カットプラン!N:N,A88,カットプラン!P:P)+SUMIF(カットプラン!Q:Q,A88,カットプラン!S:S)+SUMIF(カットプラン!T:T,A88,カットプラン!V:V)</f>
        <v>1</v>
      </c>
      <c r="E88" s="14">
        <f t="shared" si="2"/>
        <v>0</v>
      </c>
    </row>
    <row r="89" spans="1:5">
      <c r="A89" s="7" t="s">
        <v>92</v>
      </c>
      <c r="B89" s="21">
        <v>120</v>
      </c>
      <c r="C89">
        <v>1</v>
      </c>
      <c r="D89" s="15">
        <f>SUMIF(カットプラン!B:B,A89,カットプラン!D:D)+SUMIF(カットプラン!E:E,A89,カットプラン!G:G)+SUMIF(カットプラン!H:H,A89,カットプラン!J:J)+SUMIF(カットプラン!K:K,A89,カットプラン!M:M)+SUMIF(カットプラン!N:N,A89,カットプラン!P:P)+SUMIF(カットプラン!Q:Q,A89,カットプラン!S:S)+SUMIF(カットプラン!T:T,A89,カットプラン!V:V)</f>
        <v>1</v>
      </c>
      <c r="E89" s="15">
        <f t="shared" si="2"/>
        <v>0</v>
      </c>
    </row>
    <row r="90" s="2" customFormat="1" spans="1:5">
      <c r="A90" s="9" t="s">
        <v>93</v>
      </c>
      <c r="B90" s="22">
        <v>120</v>
      </c>
      <c r="C90" s="2">
        <v>1</v>
      </c>
      <c r="D90" s="14">
        <f>SUMIF(カットプラン!B:B,A90,カットプラン!D:D)+SUMIF(カットプラン!E:E,A90,カットプラン!G:G)+SUMIF(カットプラン!H:H,A90,カットプラン!J:J)+SUMIF(カットプラン!K:K,A90,カットプラン!M:M)+SUMIF(カットプラン!N:N,A90,カットプラン!P:P)+SUMIF(カットプラン!Q:Q,A90,カットプラン!S:S)+SUMIF(カットプラン!T:T,A90,カットプラン!V:V)</f>
        <v>1</v>
      </c>
      <c r="E90" s="14">
        <f t="shared" si="2"/>
        <v>0</v>
      </c>
    </row>
    <row r="91" spans="1:5">
      <c r="A91" s="7" t="s">
        <v>94</v>
      </c>
      <c r="B91" s="21">
        <v>120</v>
      </c>
      <c r="C91">
        <v>1</v>
      </c>
      <c r="D91" s="15">
        <f>SUMIF(カットプラン!B:B,A91,カットプラン!D:D)+SUMIF(カットプラン!E:E,A91,カットプラン!G:G)+SUMIF(カットプラン!H:H,A91,カットプラン!J:J)+SUMIF(カットプラン!K:K,A91,カットプラン!M:M)+SUMIF(カットプラン!N:N,A91,カットプラン!P:P)+SUMIF(カットプラン!Q:Q,A91,カットプラン!S:S)+SUMIF(カットプラン!T:T,A91,カットプラン!V:V)</f>
        <v>1</v>
      </c>
      <c r="E91" s="15">
        <f t="shared" si="2"/>
        <v>0</v>
      </c>
    </row>
    <row r="92" s="2" customFormat="1" spans="1:5">
      <c r="A92" s="9" t="s">
        <v>95</v>
      </c>
      <c r="B92" s="22">
        <v>120</v>
      </c>
      <c r="C92" s="2">
        <v>1</v>
      </c>
      <c r="D92" s="14">
        <f>SUMIF(カットプラン!B:B,A92,カットプラン!D:D)+SUMIF(カットプラン!E:E,A92,カットプラン!G:G)+SUMIF(カットプラン!H:H,A92,カットプラン!J:J)+SUMIF(カットプラン!K:K,A92,カットプラン!M:M)+SUMIF(カットプラン!N:N,A92,カットプラン!P:P)+SUMIF(カットプラン!Q:Q,A92,カットプラン!S:S)+SUMIF(カットプラン!T:T,A92,カットプラン!V:V)</f>
        <v>1</v>
      </c>
      <c r="E92" s="14">
        <f t="shared" si="2"/>
        <v>0</v>
      </c>
    </row>
    <row r="93" spans="1:5">
      <c r="A93" s="7" t="s">
        <v>96</v>
      </c>
      <c r="B93" s="21">
        <v>120</v>
      </c>
      <c r="C93">
        <v>1</v>
      </c>
      <c r="D93" s="15">
        <f>SUMIF(カットプラン!B:B,A93,カットプラン!D:D)+SUMIF(カットプラン!E:E,A93,カットプラン!G:G)+SUMIF(カットプラン!H:H,A93,カットプラン!J:J)+SUMIF(カットプラン!K:K,A93,カットプラン!M:M)+SUMIF(カットプラン!N:N,A93,カットプラン!P:P)+SUMIF(カットプラン!Q:Q,A93,カットプラン!S:S)+SUMIF(カットプラン!T:T,A93,カットプラン!V:V)</f>
        <v>1</v>
      </c>
      <c r="E93" s="15">
        <f t="shared" si="2"/>
        <v>0</v>
      </c>
    </row>
    <row r="94" s="2" customFormat="1" spans="1:5">
      <c r="A94" s="9" t="s">
        <v>97</v>
      </c>
      <c r="B94" s="22">
        <v>120</v>
      </c>
      <c r="C94" s="2">
        <v>1</v>
      </c>
      <c r="D94" s="14">
        <f>SUMIF(カットプラン!B:B,A94,カットプラン!D:D)+SUMIF(カットプラン!E:E,A94,カットプラン!G:G)+SUMIF(カットプラン!H:H,A94,カットプラン!J:J)+SUMIF(カットプラン!K:K,A94,カットプラン!M:M)+SUMIF(カットプラン!N:N,A94,カットプラン!P:P)+SUMIF(カットプラン!Q:Q,A94,カットプラン!S:S)+SUMIF(カットプラン!T:T,A94,カットプラン!V:V)</f>
        <v>1</v>
      </c>
      <c r="E94" s="14">
        <f t="shared" si="2"/>
        <v>0</v>
      </c>
    </row>
    <row r="95" spans="1:5">
      <c r="A95" s="7" t="s">
        <v>98</v>
      </c>
      <c r="B95" s="21">
        <v>120</v>
      </c>
      <c r="C95">
        <v>1</v>
      </c>
      <c r="D95" s="15">
        <f>SUMIF(カットプラン!B:B,A95,カットプラン!D:D)+SUMIF(カットプラン!E:E,A95,カットプラン!G:G)+SUMIF(カットプラン!H:H,A95,カットプラン!J:J)+SUMIF(カットプラン!K:K,A95,カットプラン!M:M)+SUMIF(カットプラン!N:N,A95,カットプラン!P:P)+SUMIF(カットプラン!Q:Q,A95,カットプラン!S:S)+SUMIF(カットプラン!T:T,A95,カットプラン!V:V)</f>
        <v>1</v>
      </c>
      <c r="E95" s="15">
        <f t="shared" si="2"/>
        <v>0</v>
      </c>
    </row>
    <row r="96" s="2" customFormat="1" spans="1:5">
      <c r="A96" s="9" t="s">
        <v>99</v>
      </c>
      <c r="B96" s="22">
        <v>120</v>
      </c>
      <c r="C96" s="2">
        <v>1</v>
      </c>
      <c r="D96" s="14">
        <f>SUMIF(カットプラン!B:B,A96,カットプラン!D:D)+SUMIF(カットプラン!E:E,A96,カットプラン!G:G)+SUMIF(カットプラン!H:H,A96,カットプラン!J:J)+SUMIF(カットプラン!K:K,A96,カットプラン!M:M)+SUMIF(カットプラン!N:N,A96,カットプラン!P:P)+SUMIF(カットプラン!Q:Q,A96,カットプラン!S:S)+SUMIF(カットプラン!T:T,A96,カットプラン!V:V)</f>
        <v>1</v>
      </c>
      <c r="E96" s="14">
        <f t="shared" si="2"/>
        <v>0</v>
      </c>
    </row>
    <row r="97" spans="1:5">
      <c r="A97" s="7" t="s">
        <v>100</v>
      </c>
      <c r="B97" s="21">
        <v>120</v>
      </c>
      <c r="C97">
        <v>1</v>
      </c>
      <c r="D97" s="15">
        <f>SUMIF(カットプラン!B:B,A97,カットプラン!D:D)+SUMIF(カットプラン!E:E,A97,カットプラン!G:G)+SUMIF(カットプラン!H:H,A97,カットプラン!J:J)+SUMIF(カットプラン!K:K,A97,カットプラン!M:M)+SUMIF(カットプラン!N:N,A97,カットプラン!P:P)+SUMIF(カットプラン!Q:Q,A97,カットプラン!S:S)+SUMIF(カットプラン!T:T,A97,カットプラン!V:V)</f>
        <v>1</v>
      </c>
      <c r="E97" s="15">
        <f t="shared" si="2"/>
        <v>0</v>
      </c>
    </row>
    <row r="98" s="2" customFormat="1" spans="1:5">
      <c r="A98" s="9" t="s">
        <v>101</v>
      </c>
      <c r="B98" s="22">
        <v>1072</v>
      </c>
      <c r="C98" s="2">
        <v>1</v>
      </c>
      <c r="D98" s="14">
        <f>SUMIF(カットプラン!B:B,A98,カットプラン!D:D)+SUMIF(カットプラン!E:E,A98,カットプラン!G:G)+SUMIF(カットプラン!H:H,A98,カットプラン!J:J)+SUMIF(カットプラン!K:K,A98,カットプラン!M:M)+SUMIF(カットプラン!N:N,A98,カットプラン!P:P)+SUMIF(カットプラン!Q:Q,A98,カットプラン!S:S)+SUMIF(カットプラン!T:T,A98,カットプラン!V:V)</f>
        <v>1</v>
      </c>
      <c r="E98" s="14">
        <f t="shared" si="2"/>
        <v>0</v>
      </c>
    </row>
    <row r="99" spans="1:5">
      <c r="A99" s="7" t="s">
        <v>102</v>
      </c>
      <c r="B99" s="21">
        <v>1072</v>
      </c>
      <c r="C99">
        <v>1</v>
      </c>
      <c r="D99" s="15">
        <f>SUMIF(カットプラン!B:B,A99,カットプラン!D:D)+SUMIF(カットプラン!E:E,A99,カットプラン!G:G)+SUMIF(カットプラン!H:H,A99,カットプラン!J:J)+SUMIF(カットプラン!K:K,A99,カットプラン!M:M)+SUMIF(カットプラン!N:N,A99,カットプラン!P:P)+SUMIF(カットプラン!Q:Q,A99,カットプラン!S:S)+SUMIF(カットプラン!T:T,A99,カットプラン!V:V)</f>
        <v>1</v>
      </c>
      <c r="E99" s="15">
        <f>IF(C99="",,C99-D99)</f>
        <v>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8"/>
  <sheetViews>
    <sheetView zoomScale="70" zoomScaleNormal="70" workbookViewId="0">
      <selection activeCell="N20" sqref="N20"/>
    </sheetView>
  </sheetViews>
  <sheetFormatPr defaultColWidth="8.72727272727273" defaultRowHeight="13"/>
  <cols>
    <col min="1" max="2" width="9.81818181818182" customWidth="1"/>
    <col min="3" max="3" width="9.81818181818182" style="3" customWidth="1"/>
    <col min="4" max="22" width="9.81818181818182" customWidth="1"/>
    <col min="23" max="23" width="13.0454545454545" style="4" customWidth="1"/>
    <col min="24" max="24" width="9"/>
  </cols>
  <sheetData>
    <row r="1" spans="1:25">
      <c r="A1" t="s">
        <v>103</v>
      </c>
      <c r="B1" t="s">
        <v>104</v>
      </c>
      <c r="C1" s="3" t="s">
        <v>105</v>
      </c>
      <c r="D1" t="s">
        <v>106</v>
      </c>
      <c r="E1" t="s">
        <v>107</v>
      </c>
      <c r="F1" t="s">
        <v>108</v>
      </c>
      <c r="G1" t="s">
        <v>109</v>
      </c>
      <c r="H1" t="s">
        <v>110</v>
      </c>
      <c r="I1" t="s">
        <v>111</v>
      </c>
      <c r="J1" t="s">
        <v>112</v>
      </c>
      <c r="K1" t="s">
        <v>113</v>
      </c>
      <c r="L1" t="s">
        <v>114</v>
      </c>
      <c r="M1" t="s">
        <v>115</v>
      </c>
      <c r="N1" t="s">
        <v>116</v>
      </c>
      <c r="O1" t="s">
        <v>117</v>
      </c>
      <c r="P1" t="s">
        <v>118</v>
      </c>
      <c r="Q1" t="s">
        <v>119</v>
      </c>
      <c r="R1" t="s">
        <v>120</v>
      </c>
      <c r="S1" t="s">
        <v>121</v>
      </c>
      <c r="T1" t="s">
        <v>122</v>
      </c>
      <c r="U1" t="s">
        <v>123</v>
      </c>
      <c r="V1" t="s">
        <v>124</v>
      </c>
      <c r="W1" s="4" t="s">
        <v>125</v>
      </c>
      <c r="X1" t="s">
        <v>126</v>
      </c>
      <c r="Y1" t="s">
        <v>127</v>
      </c>
    </row>
    <row r="2" s="1" customFormat="1" spans="1:25">
      <c r="A2" s="1">
        <v>1</v>
      </c>
      <c r="B2" s="5" t="s">
        <v>9</v>
      </c>
      <c r="C2" s="6">
        <f>IFERROR(VLOOKUP(B2,部材リスト!A:B,2,FALSE),"")</f>
        <v>1090</v>
      </c>
      <c r="D2" s="1">
        <v>1</v>
      </c>
      <c r="E2" s="5" t="s">
        <v>10</v>
      </c>
      <c r="F2" s="6">
        <f>IFERROR(VLOOKUP(E2,部材リスト!A:B,2,FALSE),"")</f>
        <v>1090</v>
      </c>
      <c r="G2" s="1">
        <v>1</v>
      </c>
      <c r="H2" s="5" t="s">
        <v>17</v>
      </c>
      <c r="I2" s="6">
        <f>IFERROR(VLOOKUP(H2,部材リスト!A:B,2,FALSE),"")</f>
        <v>110</v>
      </c>
      <c r="J2" s="1">
        <v>1</v>
      </c>
      <c r="K2" s="5" t="s">
        <v>18</v>
      </c>
      <c r="L2" s="6">
        <f>IFERROR(VLOOKUP(K2,部材リスト!A:B,2,FALSE),"")</f>
        <v>110</v>
      </c>
      <c r="M2" s="1">
        <v>1</v>
      </c>
      <c r="N2" s="5" t="s">
        <v>19</v>
      </c>
      <c r="O2" s="6">
        <f>IFERROR(VLOOKUP(N2,部材リスト!A:B,2,FALSE),"")</f>
        <v>110</v>
      </c>
      <c r="P2" s="1">
        <v>1</v>
      </c>
      <c r="Q2" s="5" t="s">
        <v>20</v>
      </c>
      <c r="R2" s="6">
        <f>IFERROR(VLOOKUP(Q2,部材リスト!A:B,2,FALSE),"")</f>
        <v>110</v>
      </c>
      <c r="S2" s="1">
        <v>1</v>
      </c>
      <c r="T2" s="5" t="s">
        <v>21</v>
      </c>
      <c r="U2" s="6">
        <f>IFERROR(VLOOKUP(T2,部材リスト!A:B,2,FALSE),"")</f>
        <v>110</v>
      </c>
      <c r="V2" s="1">
        <v>1</v>
      </c>
      <c r="W2" s="16">
        <f>IFERROR(C2*D2,0)+IFERROR(F2*G2,0)+IFERROR(I2*J2,0)+IFERROR(L2*M2,0)+IFERROR(O2*P2,0)+IFERROR(R2*S2,0)+IFERROR(U2*V2,0)</f>
        <v>2730</v>
      </c>
      <c r="X2" s="1">
        <f>3000-W2</f>
        <v>270</v>
      </c>
      <c r="Y2" s="20" t="str">
        <f>IFERROR(INDEX(部材リスト!A2:A200,MATCH(MAX(FILTER(VALUE(部材リスト!B2:B200),VALUE(部材リスト!B2:B200)&lt;=X2,部材リスト!E2:E200&gt;0)),VALUE(部材リスト!B2:B200),0)),"")</f>
        <v/>
      </c>
    </row>
    <row r="3" spans="1:25">
      <c r="A3">
        <v>2</v>
      </c>
      <c r="B3" s="7" t="s">
        <v>11</v>
      </c>
      <c r="C3" s="8">
        <f>IFERROR(VLOOKUP(B3,部材リスト!A:B,2,FALSE),"")</f>
        <v>1090</v>
      </c>
      <c r="D3">
        <v>1</v>
      </c>
      <c r="E3" s="7" t="s">
        <v>12</v>
      </c>
      <c r="F3" s="8">
        <f>IFERROR(VLOOKUP(E3,部材リスト!A:B,2,FALSE),"")</f>
        <v>1090</v>
      </c>
      <c r="G3">
        <v>1</v>
      </c>
      <c r="H3" s="7"/>
      <c r="I3" s="8" t="str">
        <f>IFERROR(VLOOKUP(H3,部材リスト!A:B,2,FALSE),"")</f>
        <v/>
      </c>
      <c r="K3" s="7"/>
      <c r="L3" s="8" t="str">
        <f>IFERROR(VLOOKUP(K3,部材リスト!A:B,2,FALSE),"")</f>
        <v/>
      </c>
      <c r="N3" s="7"/>
      <c r="O3" s="8" t="str">
        <f>IFERROR(VLOOKUP(N3,部材リスト!A:B,2,FALSE),"")</f>
        <v/>
      </c>
      <c r="Q3" s="7"/>
      <c r="R3" s="8" t="str">
        <f>IFERROR(VLOOKUP(Q3,部材リスト!A:B,2,FALSE),"")</f>
        <v/>
      </c>
      <c r="T3" s="7"/>
      <c r="U3" s="8" t="str">
        <f>IFERROR(VLOOKUP(T3,部材リスト!A:B,2,FALSE),"")</f>
        <v/>
      </c>
      <c r="W3" s="17">
        <f t="shared" ref="W2:W33" si="0">IFERROR(C3*D3,0)+IFERROR(F3*G3,0)+IFERROR(I3*J3,0)+IFERROR(L3*M3,0)+IFERROR(O3*P3,0)+IFERROR(R3*S3,0)+IFERROR(U3*V3,0)</f>
        <v>2180</v>
      </c>
      <c r="X3">
        <f t="shared" ref="X2:X9" si="1">3000-W3</f>
        <v>820</v>
      </c>
      <c r="Y3" s="15" t="str">
        <f>IFERROR(INDEX(部材リスト!A3:A201,MATCH(MAX(FILTER(VALUE(部材リスト!B3:B201),VALUE(部材リスト!B3:B201)&lt;=X3,部材リスト!E3:E201&gt;0)),VALUE(部材リスト!B3:B201),0)),"")</f>
        <v/>
      </c>
    </row>
    <row r="4" s="2" customFormat="1" spans="1:25">
      <c r="A4" s="2">
        <v>3</v>
      </c>
      <c r="B4" s="9" t="s">
        <v>22</v>
      </c>
      <c r="C4" s="10">
        <f>IFERROR(VLOOKUP(B4,部材リスト!A:B,2,FALSE),"")</f>
        <v>2267</v>
      </c>
      <c r="D4" s="2">
        <v>1</v>
      </c>
      <c r="E4" s="9" t="s">
        <v>5</v>
      </c>
      <c r="F4" s="10">
        <f>IFERROR(VLOOKUP(E4,部材リスト!A:B,2,FALSE),"")</f>
        <v>120</v>
      </c>
      <c r="G4" s="2">
        <v>1</v>
      </c>
      <c r="H4" s="9" t="s">
        <v>6</v>
      </c>
      <c r="I4" s="10">
        <f>IFERROR(VLOOKUP(H4,部材リスト!A:B,2,FALSE),"")</f>
        <v>120</v>
      </c>
      <c r="J4" s="2">
        <v>1</v>
      </c>
      <c r="K4" s="9" t="s">
        <v>7</v>
      </c>
      <c r="L4" s="10">
        <f>IFERROR(VLOOKUP(K4,部材リスト!A:B,2,FALSE),"")</f>
        <v>120</v>
      </c>
      <c r="M4" s="2">
        <v>1</v>
      </c>
      <c r="N4" s="9" t="s">
        <v>8</v>
      </c>
      <c r="O4" s="10">
        <f>IFERROR(VLOOKUP(N4,部材リスト!A:B,2,FALSE),"")</f>
        <v>120</v>
      </c>
      <c r="P4" s="2">
        <v>1</v>
      </c>
      <c r="Q4" s="9" t="s">
        <v>33</v>
      </c>
      <c r="R4" s="10">
        <f>IFERROR(VLOOKUP(Q4,部材リスト!A:B,2,FALSE),"")</f>
        <v>153</v>
      </c>
      <c r="S4" s="2">
        <v>1</v>
      </c>
      <c r="T4" s="9" t="s">
        <v>63</v>
      </c>
      <c r="U4" s="10">
        <f>IFERROR(VLOOKUP(T4,部材リスト!A:B,2,FALSE),"")</f>
        <v>100</v>
      </c>
      <c r="V4" s="2">
        <v>1</v>
      </c>
      <c r="W4" s="18">
        <f t="shared" si="0"/>
        <v>3000</v>
      </c>
      <c r="X4" s="2">
        <f t="shared" si="1"/>
        <v>0</v>
      </c>
      <c r="Y4" s="14" t="str">
        <f>IFERROR(INDEX(部材リスト!A4:A202,MATCH(MAX(FILTER(VALUE(部材リスト!B4:B202),VALUE(部材リスト!B4:B202)&lt;=X4,部材リスト!E4:E202&gt;0)),VALUE(部材リスト!B4:B202),0)),"")</f>
        <v/>
      </c>
    </row>
    <row r="5" spans="1:25">
      <c r="A5">
        <v>4</v>
      </c>
      <c r="B5" s="7" t="s">
        <v>23</v>
      </c>
      <c r="C5" s="8">
        <f>IFERROR(VLOOKUP(B5,部材リスト!A:B,2,FALSE),"")</f>
        <v>2267</v>
      </c>
      <c r="D5">
        <v>1</v>
      </c>
      <c r="E5" s="7" t="s">
        <v>34</v>
      </c>
      <c r="F5" s="8">
        <f>IFERROR(VLOOKUP(E5,部材リスト!A:B,2,FALSE),"")</f>
        <v>153</v>
      </c>
      <c r="G5">
        <v>1</v>
      </c>
      <c r="H5" s="7" t="s">
        <v>35</v>
      </c>
      <c r="I5" s="8">
        <f>IFERROR(VLOOKUP(H5,部材リスト!A:B,2,FALSE),"")</f>
        <v>153</v>
      </c>
      <c r="J5">
        <v>1</v>
      </c>
      <c r="K5" s="7" t="s">
        <v>36</v>
      </c>
      <c r="L5" s="8">
        <f>IFERROR(VLOOKUP(K5,部材リスト!A:B,2,FALSE),"")</f>
        <v>153</v>
      </c>
      <c r="M5">
        <v>1</v>
      </c>
      <c r="N5" s="7" t="s">
        <v>37</v>
      </c>
      <c r="O5" s="8">
        <f>IFERROR(VLOOKUP(N5,部材リスト!A:B,2,FALSE),"")</f>
        <v>153</v>
      </c>
      <c r="P5">
        <v>1</v>
      </c>
      <c r="Q5" s="7" t="s">
        <v>64</v>
      </c>
      <c r="R5" s="8">
        <f>IFERROR(VLOOKUP(Q5,部材リスト!A:B,2,FALSE),"")</f>
        <v>100</v>
      </c>
      <c r="S5">
        <v>1</v>
      </c>
      <c r="T5" s="7"/>
      <c r="U5" s="8" t="str">
        <f>IFERROR(VLOOKUP(T5,部材リスト!A:B,2,FALSE),"")</f>
        <v/>
      </c>
      <c r="W5" s="17">
        <f t="shared" si="0"/>
        <v>2979</v>
      </c>
      <c r="X5">
        <f t="shared" si="1"/>
        <v>21</v>
      </c>
      <c r="Y5" s="15" t="str">
        <f>IFERROR(INDEX(部材リスト!A5:A203,MATCH(MAX(FILTER(VALUE(部材リスト!B5:B203),VALUE(部材リスト!B5:B203)&lt;=X5,部材リスト!E5:E203&gt;0)),VALUE(部材リスト!B5:B203),0)),"")</f>
        <v/>
      </c>
    </row>
    <row r="6" s="2" customFormat="1" spans="1:25">
      <c r="A6" s="2">
        <v>5</v>
      </c>
      <c r="B6" s="9" t="s">
        <v>24</v>
      </c>
      <c r="C6" s="10">
        <f>IFERROR(VLOOKUP(B6,部材リスト!A:B,2,FALSE),"")</f>
        <v>2267</v>
      </c>
      <c r="D6" s="2">
        <v>1</v>
      </c>
      <c r="E6" s="9" t="s">
        <v>67</v>
      </c>
      <c r="F6" s="10">
        <f>IFERROR(VLOOKUP(E6,部材リスト!A:B,2,FALSE),"")</f>
        <v>300</v>
      </c>
      <c r="G6" s="2">
        <v>1</v>
      </c>
      <c r="H6" s="9" t="s">
        <v>68</v>
      </c>
      <c r="I6" s="10">
        <f>IFERROR(VLOOKUP(H6,部材リスト!A:B,2,FALSE),"")</f>
        <v>300</v>
      </c>
      <c r="J6" s="2">
        <v>1</v>
      </c>
      <c r="K6" s="9" t="s">
        <v>65</v>
      </c>
      <c r="L6" s="10">
        <f>IFERROR(VLOOKUP(K6,部材リスト!A:B,2,FALSE),"")</f>
        <v>100</v>
      </c>
      <c r="M6" s="2">
        <v>1</v>
      </c>
      <c r="N6" s="9"/>
      <c r="O6" s="10" t="str">
        <f>IFERROR(VLOOKUP(N6,部材リスト!A:B,2,FALSE),"")</f>
        <v/>
      </c>
      <c r="Q6" s="9"/>
      <c r="R6" s="10" t="str">
        <f>IFERROR(VLOOKUP(Q6,部材リスト!A:B,2,FALSE),"")</f>
        <v/>
      </c>
      <c r="T6" s="9"/>
      <c r="U6" s="10" t="str">
        <f>IFERROR(VLOOKUP(T6,部材リスト!A:B,2,FALSE),"")</f>
        <v/>
      </c>
      <c r="W6" s="18">
        <f t="shared" si="0"/>
        <v>2967</v>
      </c>
      <c r="X6" s="2">
        <f t="shared" si="1"/>
        <v>33</v>
      </c>
      <c r="Y6" s="14" t="str">
        <f>IFERROR(INDEX(部材リスト!A6:A204,MATCH(MAX(FILTER(VALUE(部材リスト!B6:B204),VALUE(部材リスト!B6:B204)&lt;=X6,部材リスト!E6:E204&gt;0)),VALUE(部材リスト!B6:B204),0)),"")</f>
        <v/>
      </c>
    </row>
    <row r="7" spans="1:25">
      <c r="A7">
        <v>6</v>
      </c>
      <c r="B7" s="7" t="s">
        <v>25</v>
      </c>
      <c r="C7" s="8">
        <f>IFERROR(VLOOKUP(B7,部材リスト!A:B,2,FALSE),"")</f>
        <v>2267</v>
      </c>
      <c r="D7">
        <v>1</v>
      </c>
      <c r="E7" s="7" t="s">
        <v>69</v>
      </c>
      <c r="F7" s="8">
        <f>IFERROR(VLOOKUP(E7,部材リスト!A:B,2,FALSE),"")</f>
        <v>300</v>
      </c>
      <c r="G7">
        <v>1</v>
      </c>
      <c r="H7" s="7" t="s">
        <v>71</v>
      </c>
      <c r="I7" s="8">
        <f>IFERROR(VLOOKUP(H7,部材リスト!A:B,2,FALSE),"")</f>
        <v>300</v>
      </c>
      <c r="J7">
        <v>1</v>
      </c>
      <c r="K7" s="7" t="s">
        <v>66</v>
      </c>
      <c r="L7" s="8">
        <f>IFERROR(VLOOKUP(K7,部材リスト!A:B,2,FALSE),"")</f>
        <v>100</v>
      </c>
      <c r="M7">
        <v>1</v>
      </c>
      <c r="N7" s="7"/>
      <c r="O7" s="8" t="str">
        <f>IFERROR(VLOOKUP(N7,部材リスト!A:B,2,FALSE),"")</f>
        <v/>
      </c>
      <c r="Q7" s="7"/>
      <c r="R7" s="8" t="str">
        <f>IFERROR(VLOOKUP(Q7,部材リスト!A:B,2,FALSE),"")</f>
        <v/>
      </c>
      <c r="T7" s="7"/>
      <c r="U7" s="8" t="str">
        <f>IFERROR(VLOOKUP(T7,部材リスト!A:B,2,FALSE),"")</f>
        <v/>
      </c>
      <c r="W7" s="17">
        <f t="shared" si="0"/>
        <v>2967</v>
      </c>
      <c r="X7">
        <f t="shared" si="1"/>
        <v>33</v>
      </c>
      <c r="Y7" s="15" t="str">
        <f>IFERROR(INDEX(部材リスト!A7:A205,MATCH(MAX(FILTER(VALUE(部材リスト!B7:B205),VALUE(部材リスト!B7:B205)&lt;=X7,部材リスト!E7:E205&gt;0)),VALUE(部材リスト!B7:B205),0)),"")</f>
        <v/>
      </c>
    </row>
    <row r="8" s="2" customFormat="1" spans="1:25">
      <c r="A8" s="2">
        <v>7</v>
      </c>
      <c r="B8" s="9" t="s">
        <v>26</v>
      </c>
      <c r="C8" s="10">
        <f>IFERROR(VLOOKUP(B8,部材リスト!A:B,2,FALSE),"")</f>
        <v>2267</v>
      </c>
      <c r="D8" s="2">
        <v>1</v>
      </c>
      <c r="E8" s="9" t="s">
        <v>70</v>
      </c>
      <c r="F8" s="10">
        <f>IFERROR(VLOOKUP(E8,部材リスト!A:B,2,FALSE),"")</f>
        <v>300</v>
      </c>
      <c r="G8" s="2">
        <v>1</v>
      </c>
      <c r="H8" s="9" t="s">
        <v>76</v>
      </c>
      <c r="I8" s="10">
        <f>IFERROR(VLOOKUP(H8,部材リスト!A:B,2,FALSE),"")</f>
        <v>178</v>
      </c>
      <c r="J8" s="2">
        <v>1</v>
      </c>
      <c r="K8" s="9" t="s">
        <v>77</v>
      </c>
      <c r="L8" s="10">
        <f>IFERROR(VLOOKUP(K8,部材リスト!A:B,2,FALSE),"")</f>
        <v>178</v>
      </c>
      <c r="M8" s="2">
        <v>1</v>
      </c>
      <c r="N8" s="9"/>
      <c r="O8" s="10" t="str">
        <f>IFERROR(VLOOKUP(N8,部材リスト!A:B,2,FALSE),"")</f>
        <v/>
      </c>
      <c r="Q8" s="9"/>
      <c r="R8" s="10" t="str">
        <f>IFERROR(VLOOKUP(Q8,部材リスト!A:B,2,FALSE),"")</f>
        <v/>
      </c>
      <c r="T8" s="9"/>
      <c r="U8" s="10" t="str">
        <f>IFERROR(VLOOKUP(T8,部材リスト!A:B,2,FALSE),"")</f>
        <v/>
      </c>
      <c r="W8" s="18">
        <f t="shared" si="0"/>
        <v>2923</v>
      </c>
      <c r="X8" s="2">
        <f t="shared" si="1"/>
        <v>77</v>
      </c>
      <c r="Y8" s="14" t="str">
        <f>IFERROR(INDEX(部材リスト!A8:A206,MATCH(MAX(FILTER(VALUE(部材リスト!B8:B206),VALUE(部材リスト!B8:B206)&lt;=X8,部材リスト!E8:E206&gt;0)),VALUE(部材リスト!B8:B206),0)),"")</f>
        <v/>
      </c>
    </row>
    <row r="9" spans="1:25">
      <c r="A9">
        <v>8</v>
      </c>
      <c r="B9" s="7" t="s">
        <v>38</v>
      </c>
      <c r="C9" s="8">
        <f>IFERROR(VLOOKUP(B9,部材リスト!A:B,2,FALSE),"")</f>
        <v>1000</v>
      </c>
      <c r="D9">
        <v>1</v>
      </c>
      <c r="E9" s="7" t="s">
        <v>39</v>
      </c>
      <c r="F9" s="8">
        <f>IFERROR(VLOOKUP(E9,部材リスト!A:B,2,FALSE),"")</f>
        <v>1000</v>
      </c>
      <c r="G9">
        <v>1</v>
      </c>
      <c r="H9" s="7" t="s">
        <v>40</v>
      </c>
      <c r="I9" s="8">
        <f>IFERROR(VLOOKUP(H9,部材リスト!A:B,2,FALSE),"")</f>
        <v>1000</v>
      </c>
      <c r="J9">
        <v>1</v>
      </c>
      <c r="K9" s="7"/>
      <c r="L9" s="8" t="str">
        <f>IFERROR(VLOOKUP(K9,部材リスト!A:B,2,FALSE),"")</f>
        <v/>
      </c>
      <c r="N9" s="7"/>
      <c r="O9" s="8" t="str">
        <f>IFERROR(VLOOKUP(N9,部材リスト!A:B,2,FALSE),"")</f>
        <v/>
      </c>
      <c r="Q9" s="7"/>
      <c r="R9" s="8" t="str">
        <f>IFERROR(VLOOKUP(Q9,部材リスト!A:B,2,FALSE),"")</f>
        <v/>
      </c>
      <c r="T9" s="7"/>
      <c r="U9" s="8" t="str">
        <f>IFERROR(VLOOKUP(T9,部材リスト!A:B,2,FALSE),"")</f>
        <v/>
      </c>
      <c r="W9" s="17">
        <f t="shared" si="0"/>
        <v>3000</v>
      </c>
      <c r="X9">
        <f t="shared" si="1"/>
        <v>0</v>
      </c>
      <c r="Y9" s="15" t="str">
        <f>IFERROR(INDEX(部材リスト!A9:A207,MATCH(MAX(FILTER(VALUE(部材リスト!B9:B207),VALUE(部材リスト!B9:B207)&lt;=X9,部材リスト!E9:E207&gt;0)),VALUE(部材リスト!B9:B207),0)),"")</f>
        <v/>
      </c>
    </row>
    <row r="10" s="2" customFormat="1" spans="1:25">
      <c r="A10" s="2">
        <v>9</v>
      </c>
      <c r="B10" s="9" t="s">
        <v>41</v>
      </c>
      <c r="C10" s="10">
        <f>IFERROR(VLOOKUP(B10,部材リスト!A:B,2,FALSE),"")</f>
        <v>1000</v>
      </c>
      <c r="D10" s="2">
        <v>1</v>
      </c>
      <c r="E10" s="9" t="s">
        <v>42</v>
      </c>
      <c r="F10" s="10">
        <f>IFERROR(VLOOKUP(E10,部材リスト!A:B,2,FALSE),"")</f>
        <v>1000</v>
      </c>
      <c r="G10" s="2">
        <v>1</v>
      </c>
      <c r="H10" s="9" t="s">
        <v>15</v>
      </c>
      <c r="I10" s="10">
        <f>IFERROR(VLOOKUP(H10,部材リスト!A:B,2,FALSE),"")</f>
        <v>1000</v>
      </c>
      <c r="J10" s="2">
        <v>1</v>
      </c>
      <c r="K10" s="9"/>
      <c r="L10" s="10" t="str">
        <f>IFERROR(VLOOKUP(K10,部材リスト!A:B,2,FALSE),"")</f>
        <v/>
      </c>
      <c r="N10" s="9"/>
      <c r="O10" s="10" t="str">
        <f>IFERROR(VLOOKUP(N10,部材リスト!A:B,2,FALSE),"")</f>
        <v/>
      </c>
      <c r="Q10" s="9"/>
      <c r="R10" s="10" t="str">
        <f>IFERROR(VLOOKUP(Q10,部材リスト!A:B,2,FALSE),"")</f>
        <v/>
      </c>
      <c r="T10" s="9"/>
      <c r="U10" s="10" t="str">
        <f>IFERROR(VLOOKUP(T10,部材リスト!A:B,2,FALSE),"")</f>
        <v/>
      </c>
      <c r="W10" s="18">
        <f t="shared" si="0"/>
        <v>3000</v>
      </c>
      <c r="X10" s="2">
        <f t="shared" ref="X10:X33" si="2">3000-W10</f>
        <v>0</v>
      </c>
      <c r="Y10" s="14" t="str">
        <f>IFERROR(INDEX(部材リスト!A10:A208,MATCH(MAX(FILTER(VALUE(部材リスト!B10:B208),VALUE(部材リスト!B10:B208)&lt;=X10,部材リスト!E10:E208&gt;0)),VALUE(部材リスト!B10:B208),0)),"")</f>
        <v/>
      </c>
    </row>
    <row r="11" spans="1:25">
      <c r="A11">
        <v>10</v>
      </c>
      <c r="B11" s="7" t="s">
        <v>13</v>
      </c>
      <c r="C11" s="8">
        <f>IFERROR(VLOOKUP(B11,部材リスト!A:B,2,FALSE),"")</f>
        <v>1150</v>
      </c>
      <c r="D11">
        <v>1</v>
      </c>
      <c r="E11" s="7" t="s">
        <v>14</v>
      </c>
      <c r="F11" s="8">
        <f>IFERROR(VLOOKUP(E11,部材リスト!A:B,2,FALSE),"")</f>
        <v>1150</v>
      </c>
      <c r="G11">
        <v>1</v>
      </c>
      <c r="H11" s="7"/>
      <c r="I11" s="8" t="str">
        <f>IFERROR(VLOOKUP(H11,部材リスト!A:B,2,FALSE),"")</f>
        <v/>
      </c>
      <c r="K11" s="7"/>
      <c r="L11" s="8" t="str">
        <f>IFERROR(VLOOKUP(K11,部材リスト!A:B,2,FALSE),"")</f>
        <v/>
      </c>
      <c r="N11" s="7"/>
      <c r="O11" s="8" t="str">
        <f>IFERROR(VLOOKUP(N11,部材リスト!A:B,2,FALSE),"")</f>
        <v/>
      </c>
      <c r="Q11" s="7"/>
      <c r="R11" s="8" t="str">
        <f>IFERROR(VLOOKUP(Q11,部材リスト!A:B,2,FALSE),"")</f>
        <v/>
      </c>
      <c r="T11" s="7"/>
      <c r="U11" s="8" t="str">
        <f>IFERROR(VLOOKUP(T11,部材リスト!A:B,2,FALSE),"")</f>
        <v/>
      </c>
      <c r="W11" s="17">
        <f t="shared" si="0"/>
        <v>2300</v>
      </c>
      <c r="X11">
        <f t="shared" si="2"/>
        <v>700</v>
      </c>
      <c r="Y11" s="15" t="str">
        <f>IFERROR(INDEX(部材リスト!A11:A209,MATCH(MAX(FILTER(VALUE(部材リスト!B11:B209),VALUE(部材リスト!B11:B209)&lt;=X11,部材リスト!E11:E209&gt;0)),VALUE(部材リスト!B11:B209),0)),"")</f>
        <v/>
      </c>
    </row>
    <row r="12" s="2" customFormat="1" spans="1:25">
      <c r="A12" s="2">
        <v>11</v>
      </c>
      <c r="B12" s="9" t="s">
        <v>16</v>
      </c>
      <c r="C12" s="10">
        <f>IFERROR(VLOOKUP(B12,部材リスト!A:B,2,FALSE),"")</f>
        <v>2000</v>
      </c>
      <c r="D12" s="2">
        <v>1</v>
      </c>
      <c r="E12" s="9" t="s">
        <v>74</v>
      </c>
      <c r="F12" s="10">
        <f>IFERROR(VLOOKUP(E12,部材リスト!A:B,2,FALSE),"")</f>
        <v>989</v>
      </c>
      <c r="G12" s="2">
        <v>1</v>
      </c>
      <c r="H12" s="9"/>
      <c r="I12" s="10" t="str">
        <f>IFERROR(VLOOKUP(H12,部材リスト!A:B,2,FALSE),"")</f>
        <v/>
      </c>
      <c r="K12" s="9"/>
      <c r="L12" s="10" t="str">
        <f>IFERROR(VLOOKUP(K12,部材リスト!A:B,2,FALSE),"")</f>
        <v/>
      </c>
      <c r="N12" s="9"/>
      <c r="O12" s="10" t="str">
        <f>IFERROR(VLOOKUP(N12,部材リスト!A:B,2,FALSE),"")</f>
        <v/>
      </c>
      <c r="Q12" s="9"/>
      <c r="R12" s="10" t="str">
        <f>IFERROR(VLOOKUP(Q12,部材リスト!A:B,2,FALSE),"")</f>
        <v/>
      </c>
      <c r="T12" s="9"/>
      <c r="U12" s="10" t="str">
        <f>IFERROR(VLOOKUP(T12,部材リスト!A:B,2,FALSE),"")</f>
        <v/>
      </c>
      <c r="W12" s="18">
        <f t="shared" si="0"/>
        <v>2989</v>
      </c>
      <c r="X12" s="2">
        <f t="shared" si="2"/>
        <v>11</v>
      </c>
      <c r="Y12" s="14" t="str">
        <f>IFERROR(INDEX(部材リスト!A12:A210,MATCH(MAX(FILTER(VALUE(部材リスト!B12:B210),VALUE(部材リスト!B12:B210)&lt;=X12,部材リスト!E12:E210&gt;0)),VALUE(部材リスト!B12:B210),0)),"")</f>
        <v/>
      </c>
    </row>
    <row r="13" spans="1:25">
      <c r="A13">
        <v>12</v>
      </c>
      <c r="B13" s="7" t="s">
        <v>27</v>
      </c>
      <c r="C13" s="8">
        <f>IFERROR(VLOOKUP(B13,部材リスト!A:B,2,FALSE),"")</f>
        <v>1063</v>
      </c>
      <c r="D13">
        <v>1</v>
      </c>
      <c r="E13" s="7" t="s">
        <v>32</v>
      </c>
      <c r="F13" s="8">
        <f>IFERROR(VLOOKUP(E13,部材リスト!A:B,2,FALSE),"")</f>
        <v>1290</v>
      </c>
      <c r="G13">
        <v>1</v>
      </c>
      <c r="H13" s="7" t="s">
        <v>89</v>
      </c>
      <c r="I13" s="8">
        <f>IFERROR(VLOOKUP(H13,部材リスト!A:B,2,FALSE),"")</f>
        <v>395</v>
      </c>
      <c r="J13">
        <v>1</v>
      </c>
      <c r="K13" s="7" t="s">
        <v>78</v>
      </c>
      <c r="L13" s="8">
        <f>IFERROR(VLOOKUP(K13,部材リスト!A:B,2,FALSE),"")</f>
        <v>178</v>
      </c>
      <c r="M13">
        <v>1</v>
      </c>
      <c r="N13" s="7"/>
      <c r="O13" s="8" t="str">
        <f>IFERROR(VLOOKUP(N13,部材リスト!A:B,2,FALSE),"")</f>
        <v/>
      </c>
      <c r="Q13" s="7"/>
      <c r="R13" s="8" t="str">
        <f>IFERROR(VLOOKUP(Q13,部材リスト!A:B,2,FALSE),"")</f>
        <v/>
      </c>
      <c r="T13" s="7"/>
      <c r="U13" s="8" t="str">
        <f>IFERROR(VLOOKUP(T13,部材リスト!A:B,2,FALSE),"")</f>
        <v/>
      </c>
      <c r="W13" s="17">
        <f t="shared" si="0"/>
        <v>2926</v>
      </c>
      <c r="X13">
        <f t="shared" si="2"/>
        <v>74</v>
      </c>
      <c r="Y13" s="15" t="str">
        <f>IFERROR(INDEX(部材リスト!A13:A211,MATCH(MAX(FILTER(VALUE(部材リスト!B13:B211),VALUE(部材リスト!B13:B211)&lt;=X13,部材リスト!E13:E211&gt;0)),VALUE(部材リスト!B13:B211),0)),"")</f>
        <v/>
      </c>
    </row>
    <row r="14" s="2" customFormat="1" spans="1:25">
      <c r="A14" s="2">
        <v>13</v>
      </c>
      <c r="B14" s="9" t="s">
        <v>44</v>
      </c>
      <c r="C14" s="10">
        <f>IFERROR(VLOOKUP(B14,部材リスト!A:B,2,FALSE),"")</f>
        <v>2762</v>
      </c>
      <c r="D14" s="2">
        <v>1</v>
      </c>
      <c r="E14" s="9" t="s">
        <v>84</v>
      </c>
      <c r="F14" s="10">
        <f>IFERROR(VLOOKUP(E14,部材リスト!A:B,2,FALSE),"")</f>
        <v>120</v>
      </c>
      <c r="G14" s="2">
        <v>1</v>
      </c>
      <c r="H14" s="9" t="s">
        <v>85</v>
      </c>
      <c r="I14" s="10">
        <f>IFERROR(VLOOKUP(H14,部材リスト!A:B,2,FALSE),"")</f>
        <v>120</v>
      </c>
      <c r="J14" s="2">
        <v>1</v>
      </c>
      <c r="K14" s="9"/>
      <c r="L14" s="10" t="str">
        <f>IFERROR(VLOOKUP(K14,部材リスト!A:B,2,FALSE),"")</f>
        <v/>
      </c>
      <c r="N14" s="9"/>
      <c r="O14" s="10" t="str">
        <f>IFERROR(VLOOKUP(N14,部材リスト!A:B,2,FALSE),"")</f>
        <v/>
      </c>
      <c r="Q14" s="9"/>
      <c r="R14" s="10" t="str">
        <f>IFERROR(VLOOKUP(Q14,部材リスト!A:B,2,FALSE),"")</f>
        <v/>
      </c>
      <c r="T14" s="9"/>
      <c r="U14" s="10" t="str">
        <f>IFERROR(VLOOKUP(T14,部材リスト!A:B,2,FALSE),"")</f>
        <v/>
      </c>
      <c r="W14" s="18">
        <f t="shared" si="0"/>
        <v>3002</v>
      </c>
      <c r="X14" s="2">
        <f t="shared" si="2"/>
        <v>-2</v>
      </c>
      <c r="Y14" s="14" t="str">
        <f>IFERROR(INDEX(部材リスト!A14:A212,MATCH(MAX(FILTER(VALUE(部材リスト!B14:B212),VALUE(部材リスト!B14:B212)&lt;=X14,部材リスト!E14:E212&gt;0)),VALUE(部材リスト!B14:B212),0)),"")</f>
        <v/>
      </c>
    </row>
    <row r="15" spans="1:25">
      <c r="A15">
        <v>14</v>
      </c>
      <c r="B15" s="7" t="s">
        <v>43</v>
      </c>
      <c r="C15" s="8">
        <f>IFERROR(VLOOKUP(B15,部材リスト!A:B,2,FALSE),"")</f>
        <v>2000</v>
      </c>
      <c r="D15">
        <v>1</v>
      </c>
      <c r="E15" s="7" t="s">
        <v>82</v>
      </c>
      <c r="F15" s="8">
        <f>IFERROR(VLOOKUP(E15,部材リスト!A:B,2,FALSE),"")</f>
        <v>994</v>
      </c>
      <c r="G15">
        <v>1</v>
      </c>
      <c r="H15" s="7"/>
      <c r="I15" s="8" t="str">
        <f>IFERROR(VLOOKUP(H15,部材リスト!A:B,2,FALSE),"")</f>
        <v/>
      </c>
      <c r="K15" s="7"/>
      <c r="L15" s="8" t="str">
        <f>IFERROR(VLOOKUP(K15,部材リスト!A:B,2,FALSE),"")</f>
        <v/>
      </c>
      <c r="N15" s="7"/>
      <c r="O15" s="8" t="str">
        <f>IFERROR(VLOOKUP(N15,部材リスト!A:B,2,FALSE),"")</f>
        <v/>
      </c>
      <c r="Q15" s="7"/>
      <c r="R15" s="8" t="str">
        <f>IFERROR(VLOOKUP(Q15,部材リスト!A:B,2,FALSE),"")</f>
        <v/>
      </c>
      <c r="T15" s="7"/>
      <c r="U15" s="8" t="str">
        <f>IFERROR(VLOOKUP(T15,部材リスト!A:B,2,FALSE),"")</f>
        <v/>
      </c>
      <c r="W15" s="17">
        <f t="shared" si="0"/>
        <v>2994</v>
      </c>
      <c r="X15">
        <f t="shared" si="2"/>
        <v>6</v>
      </c>
      <c r="Y15" s="15" t="str">
        <f>IFERROR(INDEX(部材リスト!A15:A213,MATCH(MAX(FILTER(VALUE(部材リスト!B15:B213),VALUE(部材リスト!B15:B213)&lt;=X15,部材リスト!E15:E213&gt;0)),VALUE(部材リスト!B15:B213),0)),"")</f>
        <v/>
      </c>
    </row>
    <row r="16" s="2" customFormat="1" spans="1:25">
      <c r="A16" s="2">
        <v>15</v>
      </c>
      <c r="B16" s="9" t="s">
        <v>28</v>
      </c>
      <c r="C16" s="10">
        <f>IFERROR(VLOOKUP(B16,部材リスト!A:B,2,FALSE),"")</f>
        <v>1290</v>
      </c>
      <c r="D16" s="2">
        <v>1</v>
      </c>
      <c r="E16" s="9" t="s">
        <v>29</v>
      </c>
      <c r="F16" s="10">
        <f>IFERROR(VLOOKUP(E16,部材リスト!A:B,2,FALSE),"")</f>
        <v>1290</v>
      </c>
      <c r="G16" s="2">
        <v>1</v>
      </c>
      <c r="H16" s="9" t="s">
        <v>87</v>
      </c>
      <c r="I16" s="10">
        <f>IFERROR(VLOOKUP(H16,部材リスト!A:B,2,FALSE),"")</f>
        <v>395</v>
      </c>
      <c r="J16" s="2">
        <v>1</v>
      </c>
      <c r="K16" s="9"/>
      <c r="L16" s="10" t="str">
        <f>IFERROR(VLOOKUP(K16,部材リスト!A:B,2,FALSE),"")</f>
        <v/>
      </c>
      <c r="N16" s="9"/>
      <c r="O16" s="10" t="str">
        <f>IFERROR(VLOOKUP(N16,部材リスト!A:B,2,FALSE),"")</f>
        <v/>
      </c>
      <c r="Q16" s="9"/>
      <c r="R16" s="10" t="str">
        <f>IFERROR(VLOOKUP(Q16,部材リスト!A:B,2,FALSE),"")</f>
        <v/>
      </c>
      <c r="T16" s="9"/>
      <c r="U16" s="10" t="str">
        <f>IFERROR(VLOOKUP(T16,部材リスト!A:B,2,FALSE),"")</f>
        <v/>
      </c>
      <c r="W16" s="18">
        <f t="shared" si="0"/>
        <v>2975</v>
      </c>
      <c r="X16" s="2">
        <f t="shared" si="2"/>
        <v>25</v>
      </c>
      <c r="Y16" s="14" t="str">
        <f>IFERROR(INDEX(部材リスト!A16:A214,MATCH(MAX(FILTER(VALUE(部材リスト!B16:B214),VALUE(部材リスト!B16:B214)&lt;=X16,部材リスト!E16:E214&gt;0)),VALUE(部材リスト!B16:B214),0)),"")</f>
        <v/>
      </c>
    </row>
    <row r="17" spans="1:25">
      <c r="A17">
        <v>16</v>
      </c>
      <c r="B17" s="7" t="s">
        <v>30</v>
      </c>
      <c r="C17" s="8">
        <f>IFERROR(VLOOKUP(B17,部材リスト!A:B,2,FALSE),"")</f>
        <v>1290</v>
      </c>
      <c r="D17">
        <v>1</v>
      </c>
      <c r="E17" s="7" t="s">
        <v>31</v>
      </c>
      <c r="F17" s="8">
        <f>IFERROR(VLOOKUP(E17,部材リスト!A:B,2,FALSE),"")</f>
        <v>1290</v>
      </c>
      <c r="G17">
        <v>1</v>
      </c>
      <c r="H17" s="7" t="s">
        <v>88</v>
      </c>
      <c r="I17" s="8">
        <f>IFERROR(VLOOKUP(H17,部材リスト!A:B,2,FALSE),"")</f>
        <v>395</v>
      </c>
      <c r="J17">
        <v>1</v>
      </c>
      <c r="K17" s="7"/>
      <c r="L17" s="8" t="str">
        <f>IFERROR(VLOOKUP(K17,部材リスト!A:B,2,FALSE),"")</f>
        <v/>
      </c>
      <c r="N17" s="7"/>
      <c r="O17" s="8" t="str">
        <f>IFERROR(VLOOKUP(N17,部材リスト!A:B,2,FALSE),"")</f>
        <v/>
      </c>
      <c r="Q17" s="7"/>
      <c r="R17" s="8" t="str">
        <f>IFERROR(VLOOKUP(Q17,部材リスト!A:B,2,FALSE),"")</f>
        <v/>
      </c>
      <c r="T17" s="7"/>
      <c r="U17" s="8" t="str">
        <f>IFERROR(VLOOKUP(T17,部材リスト!A:B,2,FALSE),"")</f>
        <v/>
      </c>
      <c r="W17" s="17">
        <f t="shared" si="0"/>
        <v>2975</v>
      </c>
      <c r="X17">
        <f t="shared" si="2"/>
        <v>25</v>
      </c>
      <c r="Y17" s="15" t="str">
        <f>IFERROR(INDEX(部材リスト!A17:A215,MATCH(MAX(FILTER(VALUE(部材リスト!B17:B215),VALUE(部材リスト!B17:B215)&lt;=X17,部材リスト!E17:E215&gt;0)),VALUE(部材リスト!B17:B215),0)),"")</f>
        <v/>
      </c>
    </row>
    <row r="18" s="2" customFormat="1" spans="1:25">
      <c r="A18" s="2">
        <v>17</v>
      </c>
      <c r="B18" s="9" t="s">
        <v>45</v>
      </c>
      <c r="C18" s="10">
        <f>IFERROR(VLOOKUP(B18,部材リスト!A:B,2,FALSE),"")</f>
        <v>1031</v>
      </c>
      <c r="D18" s="2">
        <v>1</v>
      </c>
      <c r="E18" s="9" t="s">
        <v>47</v>
      </c>
      <c r="F18" s="10">
        <f>IFERROR(VLOOKUP(E18,部材リスト!A:B,2,FALSE),"")</f>
        <v>1031</v>
      </c>
      <c r="G18" s="2">
        <v>1</v>
      </c>
      <c r="H18" s="9" t="s">
        <v>83</v>
      </c>
      <c r="I18" s="10">
        <f>IFERROR(VLOOKUP(H18,部材リスト!A:B,2,FALSE),"")</f>
        <v>895</v>
      </c>
      <c r="J18" s="2">
        <v>1</v>
      </c>
      <c r="K18" s="9"/>
      <c r="L18" s="10" t="str">
        <f>IFERROR(VLOOKUP(K18,部材リスト!A:B,2,FALSE),"")</f>
        <v/>
      </c>
      <c r="N18" s="9"/>
      <c r="O18" s="10" t="str">
        <f>IFERROR(VLOOKUP(N18,部材リスト!A:B,2,FALSE),"")</f>
        <v/>
      </c>
      <c r="Q18" s="9"/>
      <c r="R18" s="10" t="str">
        <f>IFERROR(VLOOKUP(Q18,部材リスト!A:B,2,FALSE),"")</f>
        <v/>
      </c>
      <c r="T18" s="9"/>
      <c r="U18" s="10" t="str">
        <f>IFERROR(VLOOKUP(T18,部材リスト!A:B,2,FALSE),"")</f>
        <v/>
      </c>
      <c r="W18" s="18">
        <f t="shared" si="0"/>
        <v>2957</v>
      </c>
      <c r="X18" s="2">
        <f t="shared" si="2"/>
        <v>43</v>
      </c>
      <c r="Y18" s="14" t="str">
        <f>IFERROR(INDEX(部材リスト!A18:A216,MATCH(MAX(FILTER(VALUE(部材リスト!B18:B216),VALUE(部材リスト!B18:B216)&lt;=X18,部材リスト!E18:E216&gt;0)),VALUE(部材リスト!B18:B216),0)),"")</f>
        <v/>
      </c>
    </row>
    <row r="19" spans="1:25">
      <c r="A19">
        <v>18</v>
      </c>
      <c r="B19" s="7" t="s">
        <v>49</v>
      </c>
      <c r="C19" s="8">
        <f>IFERROR(VLOOKUP(B19,部材リスト!A:B,2,FALSE),"")</f>
        <v>1031</v>
      </c>
      <c r="D19">
        <v>1</v>
      </c>
      <c r="E19" s="7" t="s">
        <v>51</v>
      </c>
      <c r="F19" s="8">
        <f>IFERROR(VLOOKUP(E19,部材リスト!A:B,2,FALSE),"")</f>
        <v>1031</v>
      </c>
      <c r="G19">
        <v>1</v>
      </c>
      <c r="H19" s="7" t="s">
        <v>90</v>
      </c>
      <c r="I19" s="8">
        <f>IFERROR(VLOOKUP(H19,部材リスト!A:B,2,FALSE),"")</f>
        <v>895</v>
      </c>
      <c r="J19">
        <v>1</v>
      </c>
      <c r="K19" s="7"/>
      <c r="L19" s="8" t="str">
        <f>IFERROR(VLOOKUP(K19,部材リスト!A:B,2,FALSE),"")</f>
        <v/>
      </c>
      <c r="N19" s="7"/>
      <c r="O19" s="8" t="str">
        <f>IFERROR(VLOOKUP(N19,部材リスト!A:B,2,FALSE),"")</f>
        <v/>
      </c>
      <c r="Q19" s="7"/>
      <c r="R19" s="8" t="str">
        <f>IFERROR(VLOOKUP(Q19,部材リスト!A:B,2,FALSE),"")</f>
        <v/>
      </c>
      <c r="T19" s="7"/>
      <c r="U19" s="8" t="str">
        <f>IFERROR(VLOOKUP(T19,部材リスト!A:B,2,FALSE),"")</f>
        <v/>
      </c>
      <c r="W19" s="17">
        <f t="shared" si="0"/>
        <v>2957</v>
      </c>
      <c r="X19">
        <f t="shared" si="2"/>
        <v>43</v>
      </c>
      <c r="Y19" s="15" t="str">
        <f>IFERROR(INDEX(部材リスト!A19:A217,MATCH(MAX(FILTER(VALUE(部材リスト!B19:B217),VALUE(部材リスト!B19:B217)&lt;=X19,部材リスト!E19:E217&gt;0)),VALUE(部材リスト!B19:B217),0)),"")</f>
        <v/>
      </c>
    </row>
    <row r="20" s="2" customFormat="1" spans="1:25">
      <c r="A20" s="2">
        <v>19</v>
      </c>
      <c r="B20" s="9" t="s">
        <v>53</v>
      </c>
      <c r="C20" s="10">
        <f>IFERROR(VLOOKUP(B20,部材リスト!A:B,2,FALSE),"")</f>
        <v>1031</v>
      </c>
      <c r="D20" s="2">
        <v>1</v>
      </c>
      <c r="E20" s="9" t="s">
        <v>55</v>
      </c>
      <c r="F20" s="10">
        <f>IFERROR(VLOOKUP(E20,部材リスト!A:B,2,FALSE),"")</f>
        <v>1031</v>
      </c>
      <c r="G20" s="2">
        <v>1</v>
      </c>
      <c r="H20" s="9"/>
      <c r="I20" s="10" t="str">
        <f>IFERROR(VLOOKUP(H20,部材リスト!A:B,2,FALSE),"")</f>
        <v/>
      </c>
      <c r="K20" s="9"/>
      <c r="L20" s="10" t="str">
        <f>IFERROR(VLOOKUP(K20,部材リスト!A:B,2,FALSE),"")</f>
        <v/>
      </c>
      <c r="N20" s="9"/>
      <c r="O20" s="10" t="str">
        <f>IFERROR(VLOOKUP(N20,部材リスト!A:B,2,FALSE),"")</f>
        <v/>
      </c>
      <c r="Q20" s="9"/>
      <c r="R20" s="10" t="str">
        <f>IFERROR(VLOOKUP(Q20,部材リスト!A:B,2,FALSE),"")</f>
        <v/>
      </c>
      <c r="T20" s="9"/>
      <c r="U20" s="10" t="str">
        <f>IFERROR(VLOOKUP(T20,部材リスト!A:B,2,FALSE),"")</f>
        <v/>
      </c>
      <c r="W20" s="18">
        <f t="shared" si="0"/>
        <v>2062</v>
      </c>
      <c r="X20" s="2">
        <f t="shared" si="2"/>
        <v>938</v>
      </c>
      <c r="Y20" s="14" t="str">
        <f>IFERROR(INDEX(部材リスト!A20:A218,MATCH(MAX(FILTER(VALUE(部材リスト!B20:B218),VALUE(部材リスト!B20:B218)&lt;=X20,部材リスト!E20:E218&gt;0)),VALUE(部材リスト!B20:B218),0)),"")</f>
        <v/>
      </c>
    </row>
    <row r="21" spans="1:25">
      <c r="A21">
        <v>20</v>
      </c>
      <c r="B21" s="7" t="s">
        <v>46</v>
      </c>
      <c r="C21" s="8">
        <f>IFERROR(VLOOKUP(B21,部材リスト!A:B,2,FALSE),"")</f>
        <v>2196</v>
      </c>
      <c r="D21">
        <v>1</v>
      </c>
      <c r="E21" s="11" t="s">
        <v>72</v>
      </c>
      <c r="F21" s="8">
        <f>IFERROR(VLOOKUP(E21,部材リスト!A:B,2,FALSE),"")</f>
        <v>805</v>
      </c>
      <c r="G21">
        <v>1</v>
      </c>
      <c r="H21" s="7"/>
      <c r="I21" s="8" t="str">
        <f>IFERROR(VLOOKUP(H21,部材リスト!A:B,2,FALSE),"")</f>
        <v/>
      </c>
      <c r="K21" s="7"/>
      <c r="L21" s="8" t="str">
        <f>IFERROR(VLOOKUP(K21,部材リスト!A:B,2,FALSE),"")</f>
        <v/>
      </c>
      <c r="N21" s="7"/>
      <c r="O21" s="8" t="str">
        <f>IFERROR(VLOOKUP(N21,部材リスト!A:B,2,FALSE),"")</f>
        <v/>
      </c>
      <c r="Q21" s="7"/>
      <c r="R21" s="8" t="str">
        <f>IFERROR(VLOOKUP(Q21,部材リスト!A:B,2,FALSE),"")</f>
        <v/>
      </c>
      <c r="T21" s="7"/>
      <c r="U21" s="8" t="str">
        <f>IFERROR(VLOOKUP(T21,部材リスト!A:B,2,FALSE),"")</f>
        <v/>
      </c>
      <c r="W21" s="17">
        <f t="shared" si="0"/>
        <v>3001</v>
      </c>
      <c r="X21">
        <f t="shared" si="2"/>
        <v>-1</v>
      </c>
      <c r="Y21" s="15" t="str">
        <f>IFERROR(INDEX(部材リスト!A21:A219,MATCH(MAX(FILTER(VALUE(部材リスト!B21:B219),VALUE(部材リスト!B21:B219)&lt;=X21,部材リスト!E21:E219&gt;0)),VALUE(部材リスト!B21:B219),0)),"")</f>
        <v/>
      </c>
    </row>
    <row r="22" s="2" customFormat="1" spans="1:25">
      <c r="A22" s="2">
        <v>21</v>
      </c>
      <c r="B22" s="9" t="s">
        <v>48</v>
      </c>
      <c r="C22" s="10">
        <f>IFERROR(VLOOKUP(B22,部材リスト!A:B,2,FALSE),"")</f>
        <v>2196</v>
      </c>
      <c r="D22" s="2">
        <v>1</v>
      </c>
      <c r="E22" s="9" t="s">
        <v>73</v>
      </c>
      <c r="F22" s="10">
        <f>IFERROR(VLOOKUP(E22,部材リスト!A:B,2,FALSE),"")</f>
        <v>805</v>
      </c>
      <c r="G22" s="2">
        <v>1</v>
      </c>
      <c r="H22" s="9"/>
      <c r="I22" s="10" t="str">
        <f>IFERROR(VLOOKUP(H22,部材リスト!A:B,2,FALSE),"")</f>
        <v/>
      </c>
      <c r="K22" s="9"/>
      <c r="L22" s="10" t="str">
        <f>IFERROR(VLOOKUP(K22,部材リスト!A:B,2,FALSE),"")</f>
        <v/>
      </c>
      <c r="N22" s="9"/>
      <c r="O22" s="10" t="str">
        <f>IFERROR(VLOOKUP(N22,部材リスト!A:B,2,FALSE),"")</f>
        <v/>
      </c>
      <c r="Q22" s="9"/>
      <c r="R22" s="10" t="str">
        <f>IFERROR(VLOOKUP(Q22,部材リスト!A:B,2,FALSE),"")</f>
        <v/>
      </c>
      <c r="T22" s="9"/>
      <c r="U22" s="10" t="str">
        <f>IFERROR(VLOOKUP(T22,部材リスト!A:B,2,FALSE),"")</f>
        <v/>
      </c>
      <c r="W22" s="18">
        <f t="shared" si="0"/>
        <v>3001</v>
      </c>
      <c r="X22" s="2">
        <f t="shared" si="2"/>
        <v>-1</v>
      </c>
      <c r="Y22" s="14" t="str">
        <f>IFERROR(INDEX(部材リスト!A22:A220,MATCH(MAX(FILTER(VALUE(部材リスト!B22:B220),VALUE(部材リスト!B22:B220)&lt;=X22,部材リスト!E22:E220&gt;0)),VALUE(部材リスト!B22:B220),0)),"")</f>
        <v/>
      </c>
    </row>
    <row r="23" spans="1:25">
      <c r="A23">
        <v>22</v>
      </c>
      <c r="B23" s="7" t="s">
        <v>50</v>
      </c>
      <c r="C23" s="8">
        <f>IFERROR(VLOOKUP(B23,部材リスト!A:B,2,FALSE),"")</f>
        <v>2196</v>
      </c>
      <c r="D23">
        <v>1</v>
      </c>
      <c r="E23" s="7"/>
      <c r="F23" s="8" t="str">
        <f>IFERROR(VLOOKUP(E23,部材リスト!A:B,2,FALSE),"")</f>
        <v/>
      </c>
      <c r="H23" s="7"/>
      <c r="I23" s="8" t="str">
        <f>IFERROR(VLOOKUP(H23,部材リスト!A:B,2,FALSE),"")</f>
        <v/>
      </c>
      <c r="K23" s="7"/>
      <c r="L23" s="8" t="str">
        <f>IFERROR(VLOOKUP(K23,部材リスト!A:B,2,FALSE),"")</f>
        <v/>
      </c>
      <c r="N23" s="7"/>
      <c r="O23" s="8" t="str">
        <f>IFERROR(VLOOKUP(N23,部材リスト!A:B,2,FALSE),"")</f>
        <v/>
      </c>
      <c r="Q23" s="7"/>
      <c r="R23" s="8" t="str">
        <f>IFERROR(VLOOKUP(Q23,部材リスト!A:B,2,FALSE),"")</f>
        <v/>
      </c>
      <c r="T23" s="7"/>
      <c r="U23" s="8" t="str">
        <f>IFERROR(VLOOKUP(T23,部材リスト!A:B,2,FALSE),"")</f>
        <v/>
      </c>
      <c r="W23" s="17">
        <f t="shared" si="0"/>
        <v>2196</v>
      </c>
      <c r="X23">
        <f t="shared" si="2"/>
        <v>804</v>
      </c>
      <c r="Y23" s="15" t="str">
        <f>IFERROR(INDEX(部材リスト!A23:A221,MATCH(MAX(FILTER(VALUE(部材リスト!B23:B221),VALUE(部材リスト!B23:B221)&lt;=X23,部材リスト!E23:E221&gt;0)),VALUE(部材リスト!B23:B221),0)),"")</f>
        <v/>
      </c>
    </row>
    <row r="24" s="2" customFormat="1" spans="1:25">
      <c r="A24" s="2">
        <v>23</v>
      </c>
      <c r="B24" s="9" t="s">
        <v>52</v>
      </c>
      <c r="C24" s="10">
        <f>IFERROR(VLOOKUP(B24,部材リスト!A:B,2,FALSE),"")</f>
        <v>2196</v>
      </c>
      <c r="D24" s="2">
        <v>1</v>
      </c>
      <c r="E24" s="9"/>
      <c r="F24" s="10"/>
      <c r="G24" s="2"/>
      <c r="H24" s="9"/>
      <c r="I24" s="10" t="str">
        <f>IFERROR(VLOOKUP(H24,部材リスト!A:B,2,FALSE),"")</f>
        <v/>
      </c>
      <c r="K24" s="9"/>
      <c r="L24" s="10" t="str">
        <f>IFERROR(VLOOKUP(K24,部材リスト!A:B,2,FALSE),"")</f>
        <v/>
      </c>
      <c r="N24" s="9"/>
      <c r="O24" s="10" t="str">
        <f>IFERROR(VLOOKUP(N24,部材リスト!A:B,2,FALSE),"")</f>
        <v/>
      </c>
      <c r="Q24" s="9"/>
      <c r="R24" s="10" t="str">
        <f>IFERROR(VLOOKUP(Q24,部材リスト!A:B,2,FALSE),"")</f>
        <v/>
      </c>
      <c r="T24" s="9"/>
      <c r="U24" s="10" t="str">
        <f>IFERROR(VLOOKUP(T24,部材リスト!A:B,2,FALSE),"")</f>
        <v/>
      </c>
      <c r="W24" s="18">
        <f t="shared" si="0"/>
        <v>2196</v>
      </c>
      <c r="X24" s="2">
        <f t="shared" si="2"/>
        <v>804</v>
      </c>
      <c r="Y24" s="14" t="str">
        <f>IFERROR(INDEX(部材リスト!A24:A222,MATCH(MAX(FILTER(VALUE(部材リスト!B24:B222),VALUE(部材リスト!B24:B222)&lt;=X24,部材リスト!E24:E222&gt;0)),VALUE(部材リスト!B24:B222),0)),"")</f>
        <v/>
      </c>
    </row>
    <row r="25" spans="1:25">
      <c r="A25">
        <v>24</v>
      </c>
      <c r="B25" s="7" t="s">
        <v>54</v>
      </c>
      <c r="C25" s="8">
        <f>IFERROR(VLOOKUP(B25,部材リスト!A:B,2,FALSE),"")</f>
        <v>2196</v>
      </c>
      <c r="D25">
        <v>1</v>
      </c>
      <c r="E25" s="7"/>
      <c r="F25" s="8" t="str">
        <f>IFERROR(VLOOKUP(E25,部材リスト!A:B,2,FALSE),"")</f>
        <v/>
      </c>
      <c r="H25" s="7"/>
      <c r="I25" s="8" t="str">
        <f>IFERROR(VLOOKUP(H25,部材リスト!A:B,2,FALSE),"")</f>
        <v/>
      </c>
      <c r="K25" s="7"/>
      <c r="L25" s="8" t="str">
        <f>IFERROR(VLOOKUP(K25,部材リスト!A:B,2,FALSE),"")</f>
        <v/>
      </c>
      <c r="N25" s="7"/>
      <c r="O25" s="8" t="str">
        <f>IFERROR(VLOOKUP(N25,部材リスト!A:B,2,FALSE),"")</f>
        <v/>
      </c>
      <c r="Q25" s="7"/>
      <c r="R25" s="8" t="str">
        <f>IFERROR(VLOOKUP(Q25,部材リスト!A:B,2,FALSE),"")</f>
        <v/>
      </c>
      <c r="T25" s="7"/>
      <c r="U25" s="8" t="str">
        <f>IFERROR(VLOOKUP(T25,部材リスト!A:B,2,FALSE),"")</f>
        <v/>
      </c>
      <c r="W25" s="17">
        <f t="shared" si="0"/>
        <v>2196</v>
      </c>
      <c r="X25">
        <f t="shared" si="2"/>
        <v>804</v>
      </c>
      <c r="Y25" s="15" t="str">
        <f>IFERROR(INDEX(部材リスト!A25:A223,MATCH(MAX(FILTER(VALUE(部材リスト!B25:B223),VALUE(部材リスト!B25:B223)&lt;=X25,部材リスト!E25:E223&gt;0)),VALUE(部材リスト!B25:B223),0)),"")</f>
        <v/>
      </c>
    </row>
    <row r="26" s="2" customFormat="1" spans="1:25">
      <c r="A26" s="2">
        <v>25</v>
      </c>
      <c r="B26" s="9" t="s">
        <v>56</v>
      </c>
      <c r="C26" s="10">
        <f>IFERROR(VLOOKUP(B26,部材リスト!A:B,2,FALSE),"")</f>
        <v>2196</v>
      </c>
      <c r="D26" s="2">
        <v>1</v>
      </c>
      <c r="E26" s="9"/>
      <c r="F26" s="10" t="str">
        <f>IFERROR(VLOOKUP(E26,部材リスト!A:B,2,FALSE),"")</f>
        <v/>
      </c>
      <c r="H26" s="9"/>
      <c r="I26" s="10" t="str">
        <f>IFERROR(VLOOKUP(H26,部材リスト!A:B,2,FALSE),"")</f>
        <v/>
      </c>
      <c r="K26" s="9"/>
      <c r="L26" s="10" t="str">
        <f>IFERROR(VLOOKUP(K26,部材リスト!A:B,2,FALSE),"")</f>
        <v/>
      </c>
      <c r="N26" s="9"/>
      <c r="O26" s="10" t="str">
        <f>IFERROR(VLOOKUP(N26,部材リスト!A:B,2,FALSE),"")</f>
        <v/>
      </c>
      <c r="Q26" s="9"/>
      <c r="R26" s="10" t="str">
        <f>IFERROR(VLOOKUP(Q26,部材リスト!A:B,2,FALSE),"")</f>
        <v/>
      </c>
      <c r="T26" s="9"/>
      <c r="U26" s="10" t="str">
        <f>IFERROR(VLOOKUP(T26,部材リスト!A:B,2,FALSE),"")</f>
        <v/>
      </c>
      <c r="W26" s="18">
        <f t="shared" si="0"/>
        <v>2196</v>
      </c>
      <c r="X26" s="2">
        <f t="shared" si="2"/>
        <v>804</v>
      </c>
      <c r="Y26" s="14" t="str">
        <f>IFERROR(INDEX(部材リスト!A26:A224,MATCH(MAX(FILTER(VALUE(部材リスト!B26:B224),VALUE(部材リスト!B26:B224)&lt;=X26,部材リスト!E26:E224&gt;0)),VALUE(部材リスト!B26:B224),0)),"")</f>
        <v/>
      </c>
    </row>
    <row r="27" spans="1:25">
      <c r="A27">
        <v>26</v>
      </c>
      <c r="B27" s="7" t="s">
        <v>57</v>
      </c>
      <c r="C27" s="8">
        <f>IFERROR(VLOOKUP(B27,部材リスト!A:B,2,FALSE),"")</f>
        <v>1699</v>
      </c>
      <c r="D27">
        <v>1</v>
      </c>
      <c r="E27" s="7" t="s">
        <v>59</v>
      </c>
      <c r="F27" s="8">
        <f>IFERROR(VLOOKUP(E27,部材リスト!A:B,2,FALSE),"")</f>
        <v>1173</v>
      </c>
      <c r="G27">
        <v>1</v>
      </c>
      <c r="H27" s="7" t="s">
        <v>91</v>
      </c>
      <c r="I27" s="8">
        <f>IFERROR(VLOOKUP(H27,部材リスト!A:B,2,FALSE),"")</f>
        <v>120</v>
      </c>
      <c r="J27">
        <v>1</v>
      </c>
      <c r="K27" s="7"/>
      <c r="L27" s="8" t="str">
        <f>IFERROR(VLOOKUP(K27,部材リスト!A:B,2,FALSE),"")</f>
        <v/>
      </c>
      <c r="N27" s="7"/>
      <c r="O27" s="8" t="str">
        <f>IFERROR(VLOOKUP(N27,部材リスト!A:B,2,FALSE),"")</f>
        <v/>
      </c>
      <c r="Q27" s="7"/>
      <c r="R27" s="8" t="str">
        <f>IFERROR(VLOOKUP(Q27,部材リスト!A:B,2,FALSE),"")</f>
        <v/>
      </c>
      <c r="T27" s="7"/>
      <c r="U27" s="8" t="str">
        <f>IFERROR(VLOOKUP(T27,部材リスト!A:B,2,FALSE),"")</f>
        <v/>
      </c>
      <c r="W27" s="17">
        <f t="shared" si="0"/>
        <v>2992</v>
      </c>
      <c r="X27">
        <f t="shared" si="2"/>
        <v>8</v>
      </c>
      <c r="Y27" s="15" t="str">
        <f>IFERROR(INDEX(部材リスト!A27:A225,MATCH(MAX(FILTER(VALUE(部材リスト!B27:B225),VALUE(部材リスト!B27:B225)&lt;=X27,部材リスト!E27:E225&gt;0)),VALUE(部材リスト!B27:B225),0)),"")</f>
        <v/>
      </c>
    </row>
    <row r="28" s="2" customFormat="1" spans="1:25">
      <c r="A28" s="2">
        <v>27</v>
      </c>
      <c r="B28" s="9" t="s">
        <v>58</v>
      </c>
      <c r="C28" s="10">
        <f>IFERROR(VLOOKUP(B28,部材リスト!A:B,2,FALSE),"")</f>
        <v>1173</v>
      </c>
      <c r="D28" s="2">
        <v>1</v>
      </c>
      <c r="E28" s="9" t="s">
        <v>60</v>
      </c>
      <c r="F28" s="10">
        <f>IFERROR(VLOOKUP(E28,部材リスト!A:B,2,FALSE),"")</f>
        <v>1173</v>
      </c>
      <c r="G28" s="2">
        <v>1</v>
      </c>
      <c r="H28" s="9" t="s">
        <v>92</v>
      </c>
      <c r="I28" s="10">
        <f>IFERROR(VLOOKUP(H28,部材リスト!A:B,2,FALSE),"")</f>
        <v>120</v>
      </c>
      <c r="J28" s="2">
        <v>1</v>
      </c>
      <c r="K28" s="9" t="s">
        <v>93</v>
      </c>
      <c r="L28" s="10">
        <f>IFERROR(VLOOKUP(K28,部材リスト!A:B,2,FALSE),"")</f>
        <v>120</v>
      </c>
      <c r="M28" s="2">
        <v>1</v>
      </c>
      <c r="N28" s="9" t="s">
        <v>94</v>
      </c>
      <c r="O28" s="10">
        <f>IFERROR(VLOOKUP(N28,部材リスト!A:B,2,FALSE),"")</f>
        <v>120</v>
      </c>
      <c r="P28" s="2">
        <v>1</v>
      </c>
      <c r="Q28" s="9" t="s">
        <v>95</v>
      </c>
      <c r="R28" s="10">
        <f>IFERROR(VLOOKUP(Q28,部材リスト!A:B,2,FALSE),"")</f>
        <v>120</v>
      </c>
      <c r="S28" s="2">
        <v>1</v>
      </c>
      <c r="T28" s="9" t="s">
        <v>96</v>
      </c>
      <c r="U28" s="10">
        <f>IFERROR(VLOOKUP(T28,部材リスト!A:B,2,FALSE),"")</f>
        <v>120</v>
      </c>
      <c r="V28" s="2">
        <v>1</v>
      </c>
      <c r="W28" s="18">
        <f t="shared" si="0"/>
        <v>2946</v>
      </c>
      <c r="X28" s="2">
        <f t="shared" si="2"/>
        <v>54</v>
      </c>
      <c r="Y28" s="14" t="str">
        <f>IFERROR(INDEX(部材リスト!A28:A226,MATCH(MAX(FILTER(VALUE(部材リスト!B28:B226),VALUE(部材リスト!B28:B226)&lt;=X28,部材リスト!E28:E226&gt;0)),VALUE(部材リスト!B28:B226),0)),"")</f>
        <v/>
      </c>
    </row>
    <row r="29" spans="1:25">
      <c r="A29">
        <v>28</v>
      </c>
      <c r="B29" s="7" t="s">
        <v>62</v>
      </c>
      <c r="C29" s="8">
        <f>IFERROR(VLOOKUP(B29,部材リスト!A:B,2,FALSE),"")</f>
        <v>1173</v>
      </c>
      <c r="D29">
        <v>1</v>
      </c>
      <c r="E29" s="7" t="s">
        <v>61</v>
      </c>
      <c r="F29" s="8">
        <f>IFERROR(VLOOKUP(E29,部材リスト!A:B,2,FALSE),"")</f>
        <v>1173</v>
      </c>
      <c r="G29">
        <v>1</v>
      </c>
      <c r="H29" s="7" t="s">
        <v>97</v>
      </c>
      <c r="I29" s="8">
        <f>IFERROR(VLOOKUP(H29,部材リスト!A:B,2,FALSE),"")</f>
        <v>120</v>
      </c>
      <c r="J29">
        <v>1</v>
      </c>
      <c r="K29" s="7" t="s">
        <v>98</v>
      </c>
      <c r="L29" s="8">
        <f>IFERROR(VLOOKUP(K29,部材リスト!A:B,2,FALSE),"")</f>
        <v>120</v>
      </c>
      <c r="M29">
        <v>1</v>
      </c>
      <c r="N29" s="7" t="s">
        <v>99</v>
      </c>
      <c r="O29" s="8">
        <f>IFERROR(VLOOKUP(N29,部材リスト!A:B,2,FALSE),"")</f>
        <v>120</v>
      </c>
      <c r="P29">
        <v>1</v>
      </c>
      <c r="Q29" s="7" t="s">
        <v>100</v>
      </c>
      <c r="R29" s="8">
        <f>IFERROR(VLOOKUP(Q29,部材リスト!A:B,2,FALSE),"")</f>
        <v>120</v>
      </c>
      <c r="S29">
        <v>1</v>
      </c>
      <c r="T29" s="7" t="s">
        <v>86</v>
      </c>
      <c r="U29" s="8">
        <f>IFERROR(VLOOKUP(T29,部材リスト!A:B,2,FALSE),"")</f>
        <v>120</v>
      </c>
      <c r="V29">
        <v>1</v>
      </c>
      <c r="W29" s="17">
        <f t="shared" si="0"/>
        <v>2946</v>
      </c>
      <c r="X29">
        <f t="shared" si="2"/>
        <v>54</v>
      </c>
      <c r="Y29" s="15" t="str">
        <f>IFERROR(INDEX(部材リスト!A29:A227,MATCH(MAX(FILTER(VALUE(部材リスト!B29:B227),VALUE(部材リスト!B29:B227)&lt;=X29,部材リスト!E29:E227&gt;0)),VALUE(部材リスト!B29:B227),0)),"")</f>
        <v/>
      </c>
    </row>
    <row r="30" s="2" customFormat="1" spans="1:25">
      <c r="A30" s="2">
        <v>29</v>
      </c>
      <c r="B30" s="9" t="s">
        <v>75</v>
      </c>
      <c r="C30" s="10">
        <f>IFERROR(VLOOKUP(B30,部材リスト!A:B,2,FALSE),"")</f>
        <v>1171</v>
      </c>
      <c r="D30" s="2">
        <v>1</v>
      </c>
      <c r="E30" s="9" t="s">
        <v>101</v>
      </c>
      <c r="F30" s="10">
        <f>IFERROR(VLOOKUP(E30,部材リスト!A:B,2,FALSE),"")</f>
        <v>1072</v>
      </c>
      <c r="G30" s="2">
        <v>1</v>
      </c>
      <c r="H30" s="9"/>
      <c r="I30" s="10" t="str">
        <f>IFERROR(VLOOKUP(H30,部材リスト!A:B,2,FALSE),"")</f>
        <v/>
      </c>
      <c r="K30" s="9"/>
      <c r="L30" s="10" t="str">
        <f>IFERROR(VLOOKUP(K30,部材リスト!A:B,2,FALSE),"")</f>
        <v/>
      </c>
      <c r="N30" s="9"/>
      <c r="O30" s="10" t="str">
        <f>IFERROR(VLOOKUP(N30,部材リスト!A:B,2,FALSE),"")</f>
        <v/>
      </c>
      <c r="Q30" s="9"/>
      <c r="R30" s="10" t="str">
        <f>IFERROR(VLOOKUP(Q30,部材リスト!A:B,2,FALSE),"")</f>
        <v/>
      </c>
      <c r="T30" s="9"/>
      <c r="U30" s="10" t="str">
        <f>IFERROR(VLOOKUP(T30,部材リスト!A:B,2,FALSE),"")</f>
        <v/>
      </c>
      <c r="W30" s="18">
        <f t="shared" si="0"/>
        <v>2243</v>
      </c>
      <c r="X30" s="2">
        <f t="shared" si="2"/>
        <v>757</v>
      </c>
      <c r="Y30" s="14" t="str">
        <f>IFERROR(INDEX(部材リスト!A30:A228,MATCH(MAX(FILTER(VALUE(部材リスト!B30:B228),VALUE(部材リスト!B30:B228)&lt;=X30,部材リスト!E30:E228&gt;0)),VALUE(部材リスト!B30:B228),0)),"")</f>
        <v/>
      </c>
    </row>
    <row r="31" spans="1:25">
      <c r="A31">
        <v>30</v>
      </c>
      <c r="B31" s="7" t="s">
        <v>79</v>
      </c>
      <c r="C31" s="12">
        <f>IFERROR(VLOOKUP(B31,部材リスト!A:B,2,FALSE),"")</f>
        <v>1072</v>
      </c>
      <c r="D31">
        <v>1</v>
      </c>
      <c r="E31" s="7" t="s">
        <v>80</v>
      </c>
      <c r="F31" s="8">
        <f>IFERROR(VLOOKUP(E31,部材リスト!A:B,2,FALSE),"")</f>
        <v>1072</v>
      </c>
      <c r="G31">
        <v>1</v>
      </c>
      <c r="H31" s="7"/>
      <c r="I31" s="8" t="str">
        <f>IFERROR(VLOOKUP(H31,部材リスト!A:B,2,FALSE),"")</f>
        <v/>
      </c>
      <c r="K31" s="7"/>
      <c r="L31" s="8" t="str">
        <f>IFERROR(VLOOKUP(K31,部材リスト!A:B,2,FALSE),"")</f>
        <v/>
      </c>
      <c r="N31" s="7"/>
      <c r="O31" s="8" t="str">
        <f>IFERROR(VLOOKUP(N31,部材リスト!A:B,2,FALSE),"")</f>
        <v/>
      </c>
      <c r="Q31" s="7"/>
      <c r="R31" s="8" t="str">
        <f>IFERROR(VLOOKUP(Q31,部材リスト!A:B,2,FALSE),"")</f>
        <v/>
      </c>
      <c r="T31" s="7"/>
      <c r="U31" s="8" t="str">
        <f>IFERROR(VLOOKUP(T31,部材リスト!A:B,2,FALSE),"")</f>
        <v/>
      </c>
      <c r="W31" s="17">
        <f t="shared" si="0"/>
        <v>2144</v>
      </c>
      <c r="X31">
        <f t="shared" si="2"/>
        <v>856</v>
      </c>
      <c r="Y31" s="15" t="str">
        <f>IFERROR(INDEX(部材リスト!A31:A229,MATCH(MAX(FILTER(VALUE(部材リスト!B31:B229),VALUE(部材リスト!B31:B229)&lt;=X31,部材リスト!E31:E229&gt;0)),VALUE(部材リスト!B31:B229),0)),"")</f>
        <v/>
      </c>
    </row>
    <row r="32" s="2" customFormat="1" spans="1:25">
      <c r="A32" s="2">
        <v>31</v>
      </c>
      <c r="B32" s="9" t="s">
        <v>81</v>
      </c>
      <c r="C32" s="10">
        <f>IFERROR(VLOOKUP(B32,部材リスト!A:B,2,FALSE),"")</f>
        <v>1072</v>
      </c>
      <c r="D32" s="2">
        <v>1</v>
      </c>
      <c r="E32" s="9" t="s">
        <v>102</v>
      </c>
      <c r="F32" s="10">
        <f>IFERROR(VLOOKUP(E32,部材リスト!A:B,2,FALSE),"")</f>
        <v>1072</v>
      </c>
      <c r="G32" s="2">
        <v>1</v>
      </c>
      <c r="H32" s="9"/>
      <c r="I32" s="10" t="str">
        <f>IFERROR(VLOOKUP(H32,部材リスト!A:B,2,FALSE),"")</f>
        <v/>
      </c>
      <c r="K32" s="9"/>
      <c r="L32" s="10" t="str">
        <f>IFERROR(VLOOKUP(K32,部材リスト!A:B,2,FALSE),"")</f>
        <v/>
      </c>
      <c r="N32" s="9"/>
      <c r="O32" s="10" t="str">
        <f>IFERROR(VLOOKUP(N32,部材リスト!A:B,2,FALSE),"")</f>
        <v/>
      </c>
      <c r="Q32" s="9"/>
      <c r="R32" s="10" t="str">
        <f>IFERROR(VLOOKUP(Q32,部材リスト!A:B,2,FALSE),"")</f>
        <v/>
      </c>
      <c r="T32" s="9"/>
      <c r="U32" s="10" t="str">
        <f>IFERROR(VLOOKUP(T32,部材リスト!A:B,2,FALSE),"")</f>
        <v/>
      </c>
      <c r="W32" s="18">
        <f t="shared" si="0"/>
        <v>2144</v>
      </c>
      <c r="X32" s="2">
        <f t="shared" si="2"/>
        <v>856</v>
      </c>
      <c r="Y32" s="14" t="str">
        <f>IFERROR(INDEX(部材リスト!A32:A230,MATCH(MAX(FILTER(VALUE(部材リスト!B32:B230),VALUE(部材リスト!B32:B230)&lt;=X32,部材リスト!E32:E230&gt;0)),VALUE(部材リスト!B32:B230),0)),"")</f>
        <v/>
      </c>
    </row>
    <row r="33" spans="1:25">
      <c r="A33">
        <v>32</v>
      </c>
      <c r="B33" s="7"/>
      <c r="C33" s="8" t="str">
        <f>IFERROR(VLOOKUP(B33,部材リスト!A:B,2,FALSE),"")</f>
        <v/>
      </c>
      <c r="E33" s="7"/>
      <c r="F33" s="8" t="str">
        <f>IFERROR(VLOOKUP(E33,部材リスト!A:B,2,FALSE),"")</f>
        <v/>
      </c>
      <c r="H33" s="7"/>
      <c r="I33" s="8" t="str">
        <f>IFERROR(VLOOKUP(H33,部材リスト!A:B,2,FALSE),"")</f>
        <v/>
      </c>
      <c r="K33" s="7"/>
      <c r="L33" s="8" t="str">
        <f>IFERROR(VLOOKUP(K33,部材リスト!A:B,2,FALSE),"")</f>
        <v/>
      </c>
      <c r="N33" s="7"/>
      <c r="O33" s="8" t="str">
        <f>IFERROR(VLOOKUP(N33,部材リスト!A:B,2,FALSE),"")</f>
        <v/>
      </c>
      <c r="Q33" s="7"/>
      <c r="R33" s="8" t="str">
        <f>IFERROR(VLOOKUP(Q33,部材リスト!A:B,2,FALSE),"")</f>
        <v/>
      </c>
      <c r="T33" s="7"/>
      <c r="U33" s="8" t="str">
        <f>IFERROR(VLOOKUP(T33,部材リスト!A:B,2,FALSE),"")</f>
        <v/>
      </c>
      <c r="W33" s="17">
        <f t="shared" si="0"/>
        <v>0</v>
      </c>
      <c r="X33">
        <f t="shared" si="2"/>
        <v>3000</v>
      </c>
      <c r="Y33" s="15" t="str">
        <f>IFERROR(INDEX(部材リスト!A33:A231,MATCH(MAX(FILTER(VALUE(部材リスト!B33:B231),VALUE(部材リスト!B33:B231)&lt;=X33,部材リスト!E33:E231&gt;0)),VALUE(部材リスト!B33:B231),0)),"")</f>
        <v/>
      </c>
    </row>
    <row r="34" s="2" customFormat="1" spans="3:24">
      <c r="C34" s="13"/>
      <c r="L34" s="14"/>
      <c r="O34" s="14"/>
      <c r="R34" s="14"/>
      <c r="U34" s="14"/>
      <c r="W34" s="19">
        <f>SUM(W2:W33)</f>
        <v>84084</v>
      </c>
      <c r="X34" s="19">
        <f>SUM(X2:X33)</f>
        <v>11916</v>
      </c>
    </row>
    <row r="35" spans="12:21">
      <c r="L35" s="15"/>
      <c r="O35" s="15"/>
      <c r="U35" s="15"/>
    </row>
    <row r="36" spans="12:21">
      <c r="L36" s="15"/>
      <c r="O36" s="15"/>
      <c r="U36" s="15"/>
    </row>
    <row r="37" spans="12:21">
      <c r="L37" s="15"/>
      <c r="O37" s="15"/>
      <c r="U37" s="15"/>
    </row>
    <row r="38" spans="15:15">
      <c r="O38" s="15"/>
    </row>
  </sheetData>
  <dataValidations count="1">
    <dataValidation type="list" allowBlank="1" showInputMessage="1" showErrorMessage="1" sqref="B2 E2 H2 K2 N2 Q2 T2 B3 E3 H3 K3 N3 Q3 T3 H4 K4 N4 Q4 T4 H5 K5 N5 Q5 T5 H6 K6 N6 Q6 T6 H7 K7 N7 Q7 T7 H8 K8 N8 Q8 T8 H9 K9 N9 Q9 T9 H10 K10 N10 Q10 T10 H11 K11 N11 Q11 T11 H12 K12 N12 Q12 T12 H13 K13 N13 Q13 T13 H14 K14 N14 Q14 T14 H15 K15 N15 Q15 T15 H16 K16 N16 Q16 T16 H17 K17 N17 Q17 T17 H18 K18 N18 Q18 T18 H19 K19 N19 Q19 T19 H20 K20 N20 Q20 T20 H21 K21 N21 Q21 T21 H22 K22 N22 Q22 T22 H23 K23 N23 Q23 T23 H24 K24 N24 Q24 T24 H25 K25 N25 Q25 T25 H26 K26 N26 Q26 T26 H27 K27 N27 Q27 T27 H28 K28 N28 Q28 T28 H29 K29 N29 Q29 T29 H30 K30 N30 Q30 T30 E31 H31 K31 N31 Q31 T31 H32 K32 N32 Q32 T32 E33 H33 K33 N33 Q33 T33 B4:B33 E4:E29">
      <formula1>部材リスト!$A$2:$A$97</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vt:i4>
      </vt:variant>
    </vt:vector>
  </HeadingPairs>
  <TitlesOfParts>
    <vt:vector size="2" baseType="lpstr">
      <vt:lpstr>部材リスト</vt:lpstr>
      <vt:lpstr>カットプラン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conco</dc:creator>
  <cp:lastModifiedBy>conco</cp:lastModifiedBy>
  <dcterms:created xsi:type="dcterms:W3CDTF">2026-05-19T11:20:00Z</dcterms:created>
  <dcterms:modified xsi:type="dcterms:W3CDTF">2026-05-21T21:40:30Z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